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tabRatio="519" activeTab="4"/>
  </bookViews>
  <sheets>
    <sheet name="Сводка затрат" sheetId="8" r:id="rId1"/>
    <sheet name="ССР" sheetId="1" r:id="rId2"/>
    <sheet name="ОСР 02-01" sheetId="5" r:id="rId3"/>
    <sheet name="Источники ЦИ" sheetId="7" r:id="rId4"/>
    <sheet name="Цены на ОБ и МАТ" sheetId="3" r:id="rId5"/>
    <sheet name="ЛСР 02-01-01" sheetId="12" r:id="rId6"/>
    <sheet name="ЛСР 02-01-02" sheetId="16" r:id="rId7"/>
    <sheet name="ЛСР 02-01-03" sheetId="17" r:id="rId8"/>
    <sheet name="12-01-01" sheetId="21" r:id="rId9"/>
    <sheet name="Табл.1" sheetId="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</externalReferences>
  <definedNames>
    <definedName name="\111">#REF!</definedName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АСУТП'!$B$88:$B$90</definedName>
    <definedName name="_л" hidden="1">#REF!</definedName>
    <definedName name="_пс">#REF!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4" hidden="1">'Цены на ОБ и МАТ'!$A$11:$G$14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ccess_Button" hidden="1">"Договор_xlt_dogovor_Таблица"</definedName>
    <definedName name="AccessDatabase" hidden="1">"C:\MSOffice\Шаблоны\Договор.mdb"</definedName>
    <definedName name="adadsasd">[3]топография!#REF!</definedName>
    <definedName name="adress">#REF!</definedName>
    <definedName name="amv">([4]Данфосс!$D$61,[4]Данфосс!$D$62)</definedName>
    <definedName name="asd">#REF!</definedName>
    <definedName name="b">#REF!</definedName>
    <definedName name="BcjaShapka">#REF!</definedName>
    <definedName name="bhk">[5]топография!#REF!</definedName>
    <definedName name="bjbkl">[6]топография!#REF!</definedName>
    <definedName name="Categories">#REF!</definedName>
    <definedName name="CC_fSF">#REF!</definedName>
    <definedName name="CnfName">[7]Лист1!#REF!</definedName>
    <definedName name="CnfName_1">[8]Обновление!#REF!</definedName>
    <definedName name="cntNumber">'[9]Счет-Фактура'!#REF!</definedName>
    <definedName name="cntPayerCountCor">'[9]Счет-Фактура'!#REF!</definedName>
    <definedName name="cntQnt">'[9]Счет-Фактура'!#REF!</definedName>
    <definedName name="cntSuppAddr2">'[9]Счет-Фактура'!#REF!</definedName>
    <definedName name="cntSuppMFO1">'[9]Счет-Фактура'!#REF!</definedName>
    <definedName name="cntUnit">'[9]Счет-Фактура'!#REF!</definedName>
    <definedName name="ConfName">[7]Лист1!#REF!</definedName>
    <definedName name="ConfName_1">[8]Обновление!#REF!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[10]топография!#REF!</definedName>
    <definedName name="ddduy">#REF!</definedName>
    <definedName name="deviation1">#REF!</definedName>
    <definedName name="dfff">[11]топография!#REF!</definedName>
    <definedName name="DiscontRate">#REF!</definedName>
    <definedName name="DM">#REF!</definedName>
    <definedName name="EILName">[7]Лист1!#REF!</definedName>
    <definedName name="EILName_1">[8]Обновление!#REF!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gh">[12]топография!#REF!</definedName>
    <definedName name="h">#REF!</definedName>
    <definedName name="hfcxtn" hidden="1">#REF!</definedName>
    <definedName name="hPriceRange">[7]Лист1!#REF!</definedName>
    <definedName name="hPriceRange_1">[8]Цена!#REF!</definedName>
    <definedName name="i">#REF!</definedName>
    <definedName name="idPriceColumn">[7]Лист1!#REF!</definedName>
    <definedName name="idPriceColumn_1">[8]Цена!#REF!</definedName>
    <definedName name="iii">#REF!</definedName>
    <definedName name="iiiii">#REF!</definedName>
    <definedName name="Ind">#REF!</definedName>
    <definedName name="infl">[13]ПДР!#REF!</definedName>
    <definedName name="Itog">#REF!</definedName>
    <definedName name="Iквартал2014">[14]Индексы!$A$2:$A$18</definedName>
    <definedName name="jkjhggh">#REF!</definedName>
    <definedName name="kp">[13]ПДР!#REF!</definedName>
    <definedName name="l">#REF!</definedName>
    <definedName name="language">#REF!</definedName>
    <definedName name="ljujhunb">[11]топография!#REF!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>#REF!</definedName>
    <definedName name="OELName">[7]Лист1!#REF!</definedName>
    <definedName name="OELName_1">[8]Обновление!#REF!</definedName>
    <definedName name="OLE_LINK1">#REF!</definedName>
    <definedName name="OPLName">[7]Лист1!#REF!</definedName>
    <definedName name="OPLName_1">[8]Обновление!#REF!</definedName>
    <definedName name="oppp">#REF!</definedName>
    <definedName name="p">[7]Лист1!#REF!</definedName>
    <definedName name="p_1">[8]Product!#REF!</definedName>
    <definedName name="pp">#REF!</definedName>
    <definedName name="PriceRange">[7]Лист1!#REF!</definedName>
    <definedName name="PriceRange_1">[8]Цена!#REF!</definedName>
    <definedName name="Print_Area">#REF!</definedName>
    <definedName name="PrntSnbUser">#REF!</definedName>
    <definedName name="propis">#REF!</definedName>
    <definedName name="q">#REF!</definedName>
    <definedName name="qqqqqqq">[15]топография!#REF!</definedName>
    <definedName name="qqqqqqqqqqqqqqqqqqqqqqqqqqqqqqqqqqq">#REF!</definedName>
    <definedName name="rehl">#REF!</definedName>
    <definedName name="rf">#REF!</definedName>
    <definedName name="rr">'[16]Пример расчета'!#REF!</definedName>
    <definedName name="rtyrty">#REF!</definedName>
    <definedName name="SD_DC">#REF!</definedName>
    <definedName name="sdd">[3]топография!#REF!</definedName>
    <definedName name="sddsdaD">[11]топография!#REF!</definedName>
    <definedName name="SDDsfd">#REF!</definedName>
    <definedName name="SDSA">#REF!</definedName>
    <definedName name="SF_SFs">#REF!</definedName>
    <definedName name="ShapkaBepx">#REF!</definedName>
    <definedName name="ShapkaBepxVezde">#REF!</definedName>
    <definedName name="ShapkaNiz">#REF!</definedName>
    <definedName name="ShapkaNizVezde">#REF!</definedName>
    <definedName name="SM">#REF!</definedName>
    <definedName name="SM_SM">#REF!</definedName>
    <definedName name="SM_STO">#REF!</definedName>
    <definedName name="SM_STO_1">'[17]СМЕТА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oglasovano">#REF!</definedName>
    <definedName name="Status">#REF!</definedName>
    <definedName name="su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[18]Шкаф!#REF!</definedName>
    <definedName name="USA_1">#REF!</definedName>
    <definedName name="Utverzhdau">#REF!</definedName>
    <definedName name="v">#REF!</definedName>
    <definedName name="VH">#REF!</definedName>
    <definedName name="vhjk">[5]топография!#REF!</definedName>
    <definedName name="w">#REF!</definedName>
    <definedName name="wrn.first." hidden="1">{#N/A,#N/A,FALSE,"Sheet1"}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." hidden="1">{#N/A,#N/A,FALSE,"Sheet1"}</definedName>
    <definedName name="админ">#REF!</definedName>
    <definedName name="аднг">#REF!</definedName>
    <definedName name="адоад">#REF!</definedName>
    <definedName name="адожд">#REF!</definedName>
    <definedName name="акп">#REF!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[19]топография!#REF!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ФС">[6]топография!#REF!</definedName>
    <definedName name="ачпо">[11]топография!#REF!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[5]топография!#REF!</definedName>
    <definedName name="аыпрыпр">#REF!</definedName>
    <definedName name="аыыпо">[3]топография!#REF!</definedName>
    <definedName name="б">#REF!</definedName>
    <definedName name="_xlnm.Database">#REF!</definedName>
    <definedName name="БАК2">#REF!</definedName>
    <definedName name="Белгородская_область">#REF!</definedName>
    <definedName name="блр4545">#REF!</definedName>
    <definedName name="бпрбь">#REF!</definedName>
    <definedName name="Брянская_область">#REF!</definedName>
    <definedName name="Буровой_понтон">#REF!</definedName>
    <definedName name="быч">'[20]свод 2'!$A$7</definedName>
    <definedName name="бьюждж">#REF!</definedName>
    <definedName name="бю.бю.">#REF!</definedName>
    <definedName name="в" hidden="1">{#N/A,#N/A,FALSE,"Sheet1"}</definedName>
    <definedName name="В5">#REF!</definedName>
    <definedName name="Ва">#REF!</definedName>
    <definedName name="ва3">#REF!</definedName>
    <definedName name="вав">[21]топография!#REF!</definedName>
    <definedName name="вава">#REF!</definedName>
    <definedName name="вавввввввввввввв">#REF!</definedName>
    <definedName name="ваепкн">[11]топография!#REF!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[5]топография!#REF!</definedName>
    <definedName name="вао">#REF!</definedName>
    <definedName name="вап">#REF!</definedName>
    <definedName name="вапапап" hidden="1">{#N/A,#N/A,FALSE,"Sheet1"}</definedName>
    <definedName name="вапвя">#REF!</definedName>
    <definedName name="вапр">#REF!</definedName>
    <definedName name="вапяп">#REF!</definedName>
    <definedName name="вар">[3]топография!#REF!</definedName>
    <definedName name="варо">#REF!</definedName>
    <definedName name="вб">'[22]ЛЧ Р'!$C$55:$H$62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льск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" hidden="1">{#N/A,#N/A,FALSE,"Sheet1"}</definedName>
    <definedName name="вкпвп">#REF!</definedName>
    <definedName name="ВЛ">[23]Инд_1_16!$B$8</definedName>
    <definedName name="Владимирская_область">#REF!</definedName>
    <definedName name="влнг">[3]топография!#REF!</definedName>
    <definedName name="внебюдж.а.н." hidden="1">{#N/A,#N/A,FALSE,"Sheet1"}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[11]топография!#REF!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[11]топография!#REF!</definedName>
    <definedName name="врьпврь">#REF!</definedName>
    <definedName name="Всего_по_смете">#REF!</definedName>
    <definedName name="ВсегоРучБур">[24]СмРучБур!$J$40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фвы">[13]ПДР!#REF!</definedName>
    <definedName name="Вычислительная_техника">[18]Коэфф1.!#REF!</definedName>
    <definedName name="Вычислительная_техника_1">#REF!</definedName>
    <definedName name="выы">#REF!</definedName>
    <definedName name="г">#REF!</definedName>
    <definedName name="газ">#REF!</definedName>
    <definedName name="ГАП">#REF!</definedName>
    <definedName name="ггггггггггггггггггггггггггггггггггггггггггггггг">[10]топография!#REF!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.1">#REF!</definedName>
    <definedName name="Геол_Лазаревск">[12]топография!#REF!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[25]топография!#REF!</definedName>
    <definedName name="Гидра">[26]топография!#REF!</definedName>
    <definedName name="Гидро">[26]топография!#REF!</definedName>
    <definedName name="гидро1">#REF!</definedName>
    <definedName name="гидрол">#REF!</definedName>
    <definedName name="Гидролог">#REF!</definedName>
    <definedName name="Гидрология_7.03.08">[11]топография!#REF!</definedName>
    <definedName name="ГИП">#REF!</definedName>
    <definedName name="глрп">#REF!</definedName>
    <definedName name="гном">#REF!</definedName>
    <definedName name="гор">#REF!</definedName>
    <definedName name="гпдш">#REF!</definedName>
    <definedName name="гпшд">#REF!</definedName>
    <definedName name="гр" hidden="1">{#N/A,#N/A,FALSE,"Sheet1"}</definedName>
    <definedName name="ГРПШ" hidden="1">{#N/A,#N/A,FALSE,"Sheet1"}</definedName>
    <definedName name="гш">#REF!</definedName>
    <definedName name="гшд">#REF!</definedName>
    <definedName name="гшн">#REF!</definedName>
    <definedName name="гшпшщ">[27]топография!#REF!</definedName>
    <definedName name="гшшг">NA()</definedName>
    <definedName name="д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ваукпа22" hidden="1">{#N/A,#N/A,FALSE,"Sheet1"}</definedName>
    <definedName name="дд">[28]Смета!#REF!</definedName>
    <definedName name="ддддд">#REF!</definedName>
    <definedName name="десятый">#REF!</definedName>
    <definedName name="Дефлятор">#REF!</definedName>
    <definedName name="джож">'[16]Пример расчета'!#REF!</definedName>
    <definedName name="диапазон">#REF!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лжность">'[29]Прямые расходы'!$C$10:$C$97</definedName>
    <definedName name="ДОЛЛАР">#REF!</definedName>
    <definedName name="доорп">#REF!</definedName>
    <definedName name="доп" hidden="1">{#N/A,#N/A,FALSE,"Sheet1"}</definedName>
    <definedName name="Доп._оборудование">[18]Коэфф1.!#REF!</definedName>
    <definedName name="Доп._оборудование_1">#REF!</definedName>
    <definedName name="доп.затр." hidden="1">{#N/A,#N/A,FALSE,"Sheet1"}</definedName>
    <definedName name="Доп_оборуд">#REF!</definedName>
    <definedName name="допдшгед">#REF!</definedName>
    <definedName name="Дополнительно" hidden="1">{#N/A,#N/A,FALSE,"Sheet1"}</definedName>
    <definedName name="Дорога">[18]Шкаф!#REF!</definedName>
    <definedName name="Дорога_1">#REF!</definedName>
    <definedName name="др">#REF!</definedName>
    <definedName name="ДСК">[11]топография!#REF!</definedName>
    <definedName name="ДСК_14">[11]топография!#REF!</definedName>
    <definedName name="дск_15">[11]топография!#REF!</definedName>
    <definedName name="дск1">[30]топография!#REF!</definedName>
    <definedName name="дтс">'[31]СметаСводная Рыб'!$C$13</definedName>
    <definedName name="дщшю">#REF!</definedName>
    <definedName name="е">#REF!</definedName>
    <definedName name="евнл">#REF!</definedName>
    <definedName name="евнлен">#REF!</definedName>
    <definedName name="ЕВР">[32]Поставка!$H$13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о">#REF!</definedName>
    <definedName name="еов">#REF!</definedName>
    <definedName name="ер">#REF!</definedName>
    <definedName name="еуг">#REF!</definedName>
    <definedName name="еыкг">[3]топография!#REF!</definedName>
    <definedName name="жжж">#REF!</definedName>
    <definedName name="жпф">#REF!</definedName>
    <definedName name="Зависимые">#REF!</definedName>
    <definedName name="_xlnm.Print_Titles" localSheetId="9">Табл.1!$6:$6</definedName>
    <definedName name="ЗаказДолжность">[33]ОбмОбслЗемОд!$B$67</definedName>
    <definedName name="ЗаказИмя">[33]ОбмОбслЗемОд!$C$69</definedName>
    <definedName name="Заказчик">#REF!</definedName>
    <definedName name="Землеустр.Л.С." hidden="1">{#N/A,#N/A,FALSE,"Sheet1"}</definedName>
    <definedName name="зжшщз">[34]топография!#REF!</definedName>
    <definedName name="ЗИП_Всего">'[18]Прайс лист'!#REF!</definedName>
    <definedName name="ЗИП_Всего_1">#REF!</definedName>
    <definedName name="зощр">#REF!</definedName>
    <definedName name="ЗЮзя">#REF!</definedName>
    <definedName name="Ивановская_область">#REF!</definedName>
    <definedName name="ивпт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олд">#REF!</definedName>
    <definedName name="иошль">#REF!</definedName>
    <definedName name="ИПусто">#REF!</definedName>
    <definedName name="Иркутская_область">#REF!</definedName>
    <definedName name="Иркутская_область_1">#REF!</definedName>
    <definedName name="ИС__И.Максимов">#REF!</definedName>
    <definedName name="итог">#REF!</definedName>
    <definedName name="Итого_ЗПМ__по_рес_расчету_с_учетом_к_тов">#REF!</definedName>
    <definedName name="Итого_ЗПМ_в_базисных_ценах">'[35]Переменные и константы'!#REF!</definedName>
    <definedName name="Итого_ЗПМ_в_базисных_ценах_с_учетом_к_тов">'[35]Переменные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'[35]Переменные и константы'!#REF!</definedName>
    <definedName name="Итого_материалы_в_базисных_ценах_с_учетом_к_тов">'[35]Переменные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'[35]Переменные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'[35]Переменные и константы'!#REF!</definedName>
    <definedName name="Итого_НР_по_акту_в_базисных_ценах">'[35]Переменные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'[35]Переменные и константы'!#REF!</definedName>
    <definedName name="Итого_ОЗП_в_базисных_ценах_с_учетом_к_тов">'[35]Переменные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'[35]Переменные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'[35]Переменные и константы'!#REF!</definedName>
    <definedName name="Итого_СП_по_акту_в_базисных_ценах">'[35]Переменные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'[35]Переменные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'[35]Переменные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ардино_Балкарская_Республика">#REF!</definedName>
    <definedName name="Кабели">[18]Коэфф1.!#REF!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льк.авт.н." hidden="1">{#N/A,#N/A,FALSE,"Sheet1"}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[36]Индексы!$A$2:$A$11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к">#REF!</definedName>
    <definedName name="КЛ">[23]Инд_1_16!$B$6</definedName>
    <definedName name="км" hidden="1">{#N/A,#N/A,FALSE,"Sheet1"}</definedName>
    <definedName name="кмцамцупмуцимпы">[37]топография!#REF!</definedName>
    <definedName name="кн">[3]топография!#REF!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'[38]Титульный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'[39]СметаСводная Колпино'!$C$5</definedName>
    <definedName name="ком">[40]топография!#REF!</definedName>
    <definedName name="ком.">#REF!</definedName>
    <definedName name="Командировочные_расходы">#REF!</definedName>
    <definedName name="КонПериода">[41]Реестр!$Y$4:$Y$16</definedName>
    <definedName name="Контрагент">[42]списки!$A$2:$A$40</definedName>
    <definedName name="Контроллер">[18]Коэфф1.!#REF!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[43]Показатели!#REF!</definedName>
    <definedName name="КОЭФ4">[36]Показатели!$B$124:$B$127</definedName>
    <definedName name="КоэфБезПоля">#REF!</definedName>
    <definedName name="КоэфГорЗак">#REF!</definedName>
    <definedName name="КоэфГорЗаказ">[33]ОбмОбслЗемОд!$E$29</definedName>
    <definedName name="КоэфУдорожания">[33]ОбмОбслЗемОд!$E$28</definedName>
    <definedName name="КОЭФФ">[43]Показатели!#REF!</definedName>
    <definedName name="КОЭФФ1">[36]Показатели!$A$72:$A$76</definedName>
    <definedName name="КОЭФФ2">[43]Показатели!#REF!,[43]Показатели!#REF!,[43]Показатели!#REF!</definedName>
    <definedName name="Коэффициент">#REF!</definedName>
    <definedName name="Кра">[44]СметаСводная!$E$6</definedName>
    <definedName name="Краснодарский_край">#REF!</definedName>
    <definedName name="Красноярский_край">#REF!</definedName>
    <definedName name="Красноярский_край_1">#REF!</definedName>
    <definedName name="_xlnm.Criteria">#REF!</definedName>
    <definedName name="кук" hidden="1">{#N/A,#N/A,FALSE,"Sheet1"}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'[45]Курс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л" hidden="1">{#N/A,#N/A,FALSE,"Sheet1"}</definedName>
    <definedName name="ЛабМашБур">[33]СмМашБур!#REF!</definedName>
    <definedName name="лаборатория">#REF!</definedName>
    <definedName name="ЛабШурфов">#REF!</definedName>
    <definedName name="лав" hidden="1">{#N/A,#N/A,FALSE,"Sheet1"}</definedName>
    <definedName name="лахт1э" hidden="1">{#N/A,#N/A,FALSE,"Sheet1"}</definedName>
    <definedName name="лв">#REF!</definedName>
    <definedName name="лвнг">#REF!</definedName>
    <definedName name="лддд">#REF!</definedName>
    <definedName name="лдллл">#REF!</definedName>
    <definedName name="ленин">#REF!</definedName>
    <definedName name="Ленинградская_область">#REF!</definedName>
    <definedName name="Липецкая_область">#REF!</definedName>
    <definedName name="лист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" hidden="1">{#N/A,#N/A,FALSE,"Sheet1"}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С" hidden="1">{#N/A,#N/A,FALSE,"Sheet1"}</definedName>
    <definedName name="ЛСК" hidden="1">{#N/A,#N/A,FALSE,"Sheet1"}</definedName>
    <definedName name="ЛСК2" hidden="1">{#N/A,#N/A,FALSE,"Sheet1"}</definedName>
    <definedName name="люлдюб">[46]Смета!#REF!</definedName>
    <definedName name="М">#REF!</definedName>
    <definedName name="Магаданская_область">#REF!</definedName>
    <definedName name="Магаданская_область_1">#REF!</definedName>
    <definedName name="Мак">[47]сводная!$D$7</definedName>
    <definedName name="МАРЖА">#REF!</definedName>
    <definedName name="марина" hidden="1">{#N/A,#N/A,FALSE,"Sheet1"}</definedName>
    <definedName name="Месяцы">#REF!</definedName>
    <definedName name="Месяцы2">#REF!</definedName>
    <definedName name="Месяцы3">#REF!</definedName>
    <definedName name="мж1">'[48]СметаСводная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[49]сводная!$D$7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'[50]Служебная структура'!$B$124</definedName>
    <definedName name="Монтажные_работы_в_текущих_ценах">'[35]Переменные и константы'!#REF!</definedName>
    <definedName name="Монтажные_работы_в_текущих_ценах_по_ресурсному_расчету">'[35]Переменные и константы'!#REF!</definedName>
    <definedName name="Монтажные_работы_в_текущих_ценах_после_применения_индексов">'[35]Переменные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рманская_область">#REF!</definedName>
    <definedName name="Мурманская_область_1">#REF!</definedName>
    <definedName name="МЫТНИНСКАЯ" hidden="1">{#N/A,#N/A,FALSE,"Sheet1"}</definedName>
    <definedName name="н" hidden="1">{#N/A,#N/A,FALSE,"Sheet1"}</definedName>
    <definedName name="нагдл">[3]топография!#REF!</definedName>
    <definedName name="над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[51]свод!$A$7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'[50]Служебная структура'!$B$34</definedName>
    <definedName name="накладные">#REF!</definedName>
    <definedName name="НачПериода">[41]Реестр!$X$4:$X$16</definedName>
    <definedName name="нвле">#REF!</definedName>
    <definedName name="нгагл">#REF!</definedName>
    <definedName name="нго">#REF!</definedName>
    <definedName name="нгпнрап">#REF!</definedName>
    <definedName name="НДС">#REF!</definedName>
    <definedName name="нево">#REF!</definedName>
    <definedName name="неоукено">[52]топография!#REF!</definedName>
    <definedName name="нер">#REF!</definedName>
    <definedName name="нес2">'[53]9 глава'!$B$11:$G$50</definedName>
    <definedName name="неуо">#REF!</definedName>
    <definedName name="Нижегородская_область">#REF!</definedName>
    <definedName name="НК">'[54]См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мер_договора">#REF!</definedName>
    <definedName name="Номер_Сметы">'[38]Титульный лист'!$D$25</definedName>
    <definedName name="НомерДоговора">[33]ОбмОбслЗемОд!$F$2</definedName>
    <definedName name="Норм_трудоемкость_механизаторов_по_смете_с_учетом_к_тов">'[35]Переменные и константы'!#REF!</definedName>
    <definedName name="Норм_трудоемкость_осн_рабочих_по_смете_с_учетом_к_тов">'[35]Переменные и константы'!#REF!</definedName>
    <definedName name="Нормативная_трудоемкость_механизаторов_по_смете">'[35]Переменные и константы'!#REF!</definedName>
    <definedName name="Нормативная_трудоемкость_основных_рабочих_по_смете">'[35]Переменные и константы'!#REF!</definedName>
    <definedName name="о">#REF!</definedName>
    <definedName name="оа">[3]топография!#REF!</definedName>
    <definedName name="Об">[23]Инд_1_16!$B$10</definedName>
    <definedName name="_xlnm.Print_Area" localSheetId="3">'Источники ЦИ'!$A$1:$I$41</definedName>
    <definedName name="_xlnm.Print_Area" localSheetId="5">'ЛСР 02-01-01'!$A$1:$L$54</definedName>
    <definedName name="_xlnm.Print_Area" localSheetId="2">'ОСР 02-01'!$A$1:$H$35</definedName>
    <definedName name="_xlnm.Print_Area" localSheetId="0">'Сводка затрат'!$A$1:$D$35</definedName>
    <definedName name="_xlnm.Print_Area" localSheetId="1">ССР!$A$1:$H$27</definedName>
    <definedName name="_xlnm.Print_Area" localSheetId="4">'Цены на ОБ и МАТ'!$A$1:$H$22</definedName>
    <definedName name="_xlnm.Print_Area">#REF!</definedName>
    <definedName name="Область_печати_ИМ">#REF!</definedName>
    <definedName name="Оборудование_в_базисных_ценах">'[50]Служебная структура'!$B$125</definedName>
    <definedName name="Оборудование_в_текущих_ценах">'[35]Переменные и константы'!#REF!</definedName>
    <definedName name="Оборудование_в_текущих_ценах_по_ресурсному_расчету">'[35]Переменные и константы'!#REF!</definedName>
    <definedName name="Оборудование_в_текущих_ценах_после_применения_индексов">'[35]Переменные и константы'!#REF!</definedName>
    <definedName name="Обоснование_поправки">#REF!</definedName>
    <definedName name="объ">#REF!</definedName>
    <definedName name="ОбъектАдрес">[33]ОбмОбслЗемОд!$A$4</definedName>
    <definedName name="Объекты">'[55]Список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длпд">#REF!</definedName>
    <definedName name="оев">#REF!</definedName>
    <definedName name="оек">#REF!</definedName>
    <definedName name="ОК">'[31]СметаСводная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_Севморнефтегаз">#REF!</definedName>
    <definedName name="оооо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[42]списки!$B$2:$B$8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п">[56]Смета!#REF!</definedName>
    <definedName name="орьл">[3]топография!#REF!</definedName>
    <definedName name="Основание">#REF!</definedName>
    <definedName name="отвод" hidden="1">{#N/A,#N/A,FALSE,"Sheet1"}</definedName>
    <definedName name="Отчетный_период__учет_выполненных_работ">#REF!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пвап" hidden="1">{#N/A,#N/A,FALSE,"Sheet1"}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[11]топография!#REF!</definedName>
    <definedName name="пвьрвпрь">#REF!</definedName>
    <definedName name="пг">#REF!</definedName>
    <definedName name="пгшд">#REF!</definedName>
    <definedName name="ПД" hidden="1">{#N/A,#N/A,FALSE,"Sheet1"}</definedName>
    <definedName name="пдплд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и">#REF!</definedName>
    <definedName name="Пи_">#REF!</definedName>
    <definedName name="пкпып">#REF!</definedName>
    <definedName name="пл">#REF!</definedName>
    <definedName name="план">[11]топография!#REF!</definedName>
    <definedName name="плдогш" hidden="1">{#N/A,#N/A,FALSE,"Sheet1"}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[23]Инд_1_16!$B$14</definedName>
    <definedName name="по">#REF!</definedName>
    <definedName name="пов">#REF!</definedName>
    <definedName name="Подгон">#REF!</definedName>
    <definedName name="подлжддлджд">#REF!</definedName>
    <definedName name="ПодрядДолжн">[33]ОбмОбслЗемОд!$F$67</definedName>
    <definedName name="ПодрядИмя">[33]ОбмОбслЗемОд!$H$69</definedName>
    <definedName name="Подрядчик">[33]ОбмОбслЗемОд!$A$7</definedName>
    <definedName name="Подрядчику" hidden="1">{#N/A,#N/A,FALSE,"Sheet1"}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лянский" hidden="1">{#N/A,#N/A,FALSE,"Sheet1"}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пппппппппппппппппппа">#REF!</definedName>
    <definedName name="Пр">[23]Инд_1_16!$B$11</definedName>
    <definedName name="пр1" hidden="1">{#N/A,#N/A,FALSE,"Sheet1"}</definedName>
    <definedName name="ПР2">#REF!</definedName>
    <definedName name="правоп">#REF!</definedName>
    <definedName name="прайс">[57]ВПР!$G$3:$H$19</definedName>
    <definedName name="прд">#REF!</definedName>
    <definedName name="прдо">#REF!</definedName>
    <definedName name="прер">#REF!</definedName>
    <definedName name="приб">[58]сводная!$E$10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[59]СметаСводная!$C$7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 hidden="1">{#N/A,#N/A,FALSE,"Sheet1"}</definedName>
    <definedName name="пролоддошщ">#REF!</definedName>
    <definedName name="промбез">[60]топография!#REF!</definedName>
    <definedName name="Промбезоп">#REF!</definedName>
    <definedName name="Промышленная">#REF!</definedName>
    <definedName name="пропо">[21]топография!#REF!</definedName>
    <definedName name="пропр">#REF!</definedName>
    <definedName name="протоколРМВК">#REF!</definedName>
    <definedName name="Проч">[23]Инд_1_16!$B$13</definedName>
    <definedName name="прочие">#REF!</definedName>
    <definedName name="Прочие_затраты_в_базисных_ценах">'[50]Служебная структура'!$B$126</definedName>
    <definedName name="Прочие_затраты_в_текущих_ценах">'[35]Переменные и константы'!#REF!</definedName>
    <definedName name="Прочие_затраты_в_текущих_ценах_по_ресурсному_расчету">'[35]Переменные и константы'!#REF!</definedName>
    <definedName name="Прочие_затраты_в_текущих_ценах_после_применения_индексов">'[35]Переменные и константы'!#REF!</definedName>
    <definedName name="Прочие_работы">#REF!</definedName>
    <definedName name="прп">[21]топография!#REF!</definedName>
    <definedName name="прпр">[18]Коэфф1.!#REF!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ская_область">#REF!</definedName>
    <definedName name="псрл">#REF!</definedName>
    <definedName name="пусконаладка">#REF!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бдень">'[32]Расчет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зработка">#REF!</definedName>
    <definedName name="Разработка_">#REF!</definedName>
    <definedName name="Районный_к_т_к_ЗП">'[35]Переменные и константы'!#REF!</definedName>
    <definedName name="Районный_к_т_к_ЗП_по_ресурсному_расчету">'[35]Переменные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бтмь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ига">'[61]СметаСводная снег'!$E$7</definedName>
    <definedName name="рл">[19]топография!#REF!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о" hidden="1">{#N/A,#N/A,FALSE,"Sheet1"}</definedName>
    <definedName name="ровро">#REF!</definedName>
    <definedName name="родарод">#REF!</definedName>
    <definedName name="рож">#REF!</definedName>
    <definedName name="рол">[62]топография!#REF!</definedName>
    <definedName name="роло">#REF!</definedName>
    <definedName name="ролодод">#REF!</definedName>
    <definedName name="ропгнлпеглн">#REF!</definedName>
    <definedName name="рорлн8н9" hidden="1">{#N/A,#N/A,FALSE,"Sheet1"}</definedName>
    <definedName name="Ростовская_область">#REF!</definedName>
    <definedName name="рпа" hidden="1">{#N/A,#N/A,FALSE,"Sheet1"}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ьрь">#REF!</definedName>
    <definedName name="ррр">#REF!</definedName>
    <definedName name="ррюбр">#REF!</definedName>
    <definedName name="ртип">#REF!</definedName>
    <definedName name="руе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3">#REF!</definedName>
    <definedName name="с4">#REF!</definedName>
    <definedName name="с5">#REF!</definedName>
    <definedName name="с8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">#REF!</definedName>
    <definedName name="св1">[63]топография!#REF!</definedName>
    <definedName name="Свердловская_область">#REF!</definedName>
    <definedName name="Свердловская_область_1">#REF!</definedName>
    <definedName name="свод1">[64]топография!#REF!</definedName>
    <definedName name="Сводка">#REF!</definedName>
    <definedName name="сврд">[64]топография!#REF!</definedName>
    <definedName name="Семь">#REF!</definedName>
    <definedName name="Сервис">#REF!</definedName>
    <definedName name="Сервис_Всего">'[18]Прайс лист'!#REF!</definedName>
    <definedName name="Сервис_Всего_1">#REF!</definedName>
    <definedName name="Сервисное_оборудование">[18]Коэфф1.!#REF!</definedName>
    <definedName name="Сервисное_оборудование_1">#REF!</definedName>
    <definedName name="слон">'[22]ЛЧ Р'!$C$55:$H$62</definedName>
    <definedName name="см">#REF!</definedName>
    <definedName name="см1">#REF!</definedName>
    <definedName name="См7">#REF!</definedName>
    <definedName name="СМА">[11]топография!#REF!</definedName>
    <definedName name="смета">#REF!</definedName>
    <definedName name="смета1">#REF!</definedName>
    <definedName name="Сметная_стоимость_в_базисных_ценах">'[50]Служебная структура'!$B$122</definedName>
    <definedName name="Сметная_стоимость_в_текущих_ценах__после_применения_индексов">'[35]Переменные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оленская_область">#REF!</definedName>
    <definedName name="СМР">#REF!</definedName>
    <definedName name="СМРпроч">[23]Инд_1_16!$B$9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АСУТП'!$B$102:$B$104</definedName>
    <definedName name="Составитель">#REF!</definedName>
    <definedName name="СП1">[7]Обновление!#REF!</definedName>
    <definedName name="спио">#REF!</definedName>
    <definedName name="список">[65]Списки!$A$1:$A$65536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Р">#REF!</definedName>
    <definedName name="ссс">#REF!</definedName>
    <definedName name="сссс">#REF!</definedName>
    <definedName name="Ставропольский_край">#REF!</definedName>
    <definedName name="СТАД">[36]Показатели!$A$79:$A$80</definedName>
    <definedName name="СТЕП">[36]Показатели!$B$85:$B$88</definedName>
    <definedName name="сто">'[66]8'!#REF!</definedName>
    <definedName name="сто1.Укв." hidden="1">{#N/A,#N/A,FALSE,"Sheet1"}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[67]Списки!$A$1:$A$440</definedName>
    <definedName name="стр" hidden="1">{#N/A,#N/A,FALSE,"Sheet1"}</definedName>
    <definedName name="Строительная_полоса">#REF!</definedName>
    <definedName name="Строительные_работы_в_базисных_ценах">'[50]Служебная структура'!$B$123</definedName>
    <definedName name="Строительные_работы_в_текущих_ценах">'[35]Переменные и константы'!#REF!</definedName>
    <definedName name="Строительные_работы_в_текущих_ценах_по_ресурсному_расчету">'[35]Переменные и константы'!#REF!</definedName>
    <definedName name="Строительные_работы_в_текущих_ценах_после_применения_индексов">'[35]Переменные и константы'!#REF!</definedName>
    <definedName name="Сургут">NA()</definedName>
    <definedName name="счьор">[3]топография!#REF!</definedName>
    <definedName name="т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олкоМашЛаб">[33]СмМашБур!#REF!</definedName>
    <definedName name="ТолькоМашБур">[33]СмМашБур!#REF!</definedName>
    <definedName name="ТолькоРучБур">[33]СмРучБур!#REF!</definedName>
    <definedName name="ТолькоРучЛаб">[33]СмРучБур!$K$39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ОПОГРАФИЯ">#REF!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ЭО" hidden="1">{#N/A,#N/A,FALSE,"Sheet1"}</definedName>
    <definedName name="Тюменская_область">#REF!</definedName>
    <definedName name="Тюменская_область_1">#REF!</definedName>
    <definedName name="у" hidden="1">{#N/A,#N/A,FALSE,"Sheet1"}</definedName>
    <definedName name="убыль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[36]Показатели!$B$57:$B$69</definedName>
    <definedName name="Ф100">[36]Показатели!$B$70:$B$71</definedName>
    <definedName name="Ф2">[36]Показатели!$B$5:$B$10</definedName>
    <definedName name="Ф5">[36]Показатели!$B$12:$B$18</definedName>
    <definedName name="Ф51">[36]Показатели!$B$19:$B$20</definedName>
    <definedName name="Ф6">[36]Показатели!$B$22:$B$25</definedName>
    <definedName name="Ф7">[36]Показатели!$B$27:$B$33</definedName>
    <definedName name="Ф8">[36]Показатели!$B$35:$B$39</definedName>
    <definedName name="Ф9">[36]Показатели!$B$41:$B$53</definedName>
    <definedName name="Ф90">[36]Показатели!$B$54:$B$55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'[20]свод 2'!$D$10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в">#REF!</definedName>
    <definedName name="Хабаровский_край">#REF!</definedName>
    <definedName name="Хабаровский_край_1">#REF!</definedName>
    <definedName name="ц" hidden="1">{#N/A,#N/A,FALSE,"Sheet1"}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[33]СмМашБур!#REF!</definedName>
    <definedName name="ЦенаОбслед">[33]ОбмОбслЗемОд!$F$62</definedName>
    <definedName name="ЦенаРучБур">[33]СмРучБур!#REF!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ч" hidden="1">{#N/A,#N/A,FALSE,"Sheet1"}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" hidden="1">{#N/A,#N/A,FALSE,"Sheet1"}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опр" hidden="1">{#N/A,#N/A,FALSE,"Sheet1"}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плю">#REF!</definedName>
    <definedName name="шпр">#REF!</definedName>
    <definedName name="шщгщ9шщллщ">#REF!</definedName>
    <definedName name="щжэдж">#REF!</definedName>
    <definedName name="щшшщрг">#REF!</definedName>
    <definedName name="щщ">#REF!</definedName>
    <definedName name="ъхз">#REF!</definedName>
    <definedName name="ы">[68]топография!#REF!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 hidden="1">{#N/A,#N/A,FALSE,"Sheet1"}</definedName>
    <definedName name="ЫВGGGGGGGGGGGGGGG">#REF!</definedName>
    <definedName name="ыва">#REF!</definedName>
    <definedName name="ывапвыфп">[3]топография!#REF!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[11]топография!#REF!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[5]топография!#REF!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[69]топография!#REF!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[70]Смета!#REF!</definedName>
    <definedName name="э" hidden="1">{#N/A,#N/A,FALSE,"Sheet1"}</definedName>
    <definedName name="эж" hidden="1">{#N/A,#N/A,FALSE,"Sheet1"}</definedName>
    <definedName name="эк">#REF!</definedName>
    <definedName name="эк1">#REF!</definedName>
    <definedName name="эко">#REF!</definedName>
    <definedName name="эко1">#REF!</definedName>
    <definedName name="экол.1">[62]топография!#REF!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т">#REF!</definedName>
    <definedName name="ЭлеСи">[71]Коэфф1.!$E$7</definedName>
    <definedName name="ЭлеСи_1">#REF!</definedName>
    <definedName name="элрасч">#REF!</definedName>
    <definedName name="ЭЛСИ_Т">#REF!</definedName>
    <definedName name="эмс">[21]топография!#REF!</definedName>
    <definedName name="юб.б.">[26]топография!#REF!</definedName>
    <definedName name="юдшншджгп">#REF!</definedName>
    <definedName name="ЮФУ">#REF!</definedName>
    <definedName name="ЮФУ2">#REF!</definedName>
    <definedName name="ююю">[69]топография!#REF!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ы" hidden="1">{#N/A,#N/A,FALSE,"Sheet1"}</definedName>
    <definedName name="яыдлвпарщШУ" hidden="1">{#N/A,#N/A,FALSE,"Sheet1"}</definedName>
    <definedName name="ЯЯЯ">[72]топография!#REF!</definedName>
  </definedNames>
  <calcPr calcId="145621"/>
</workbook>
</file>

<file path=xl/calcChain.xml><?xml version="1.0" encoding="utf-8"?>
<calcChain xmlns="http://schemas.openxmlformats.org/spreadsheetml/2006/main">
  <c r="G15" i="3" l="1"/>
  <c r="D15" i="3"/>
  <c r="D14" i="3"/>
  <c r="C26" i="8" l="1"/>
  <c r="G44" i="1"/>
  <c r="I20" i="21"/>
  <c r="I25" i="21" s="1"/>
  <c r="I15" i="21"/>
  <c r="I26" i="21" l="1"/>
  <c r="I29" i="21"/>
  <c r="F27" i="1"/>
  <c r="E27" i="1"/>
  <c r="D27" i="1"/>
  <c r="H12" i="21" l="1"/>
  <c r="I27" i="21"/>
  <c r="G36" i="1"/>
  <c r="E29" i="1"/>
  <c r="F29" i="1"/>
  <c r="G29" i="1"/>
  <c r="D29" i="1"/>
  <c r="D31" i="1" s="1"/>
  <c r="H27" i="1"/>
  <c r="H29" i="1" s="1"/>
  <c r="H24" i="5"/>
  <c r="H23" i="5"/>
  <c r="H28" i="5"/>
  <c r="H27" i="5"/>
  <c r="H26" i="5"/>
  <c r="H25" i="5"/>
  <c r="D22" i="5"/>
  <c r="D21" i="5"/>
  <c r="E20" i="5"/>
  <c r="H20" i="5"/>
  <c r="D20" i="5"/>
  <c r="E19" i="5"/>
  <c r="D19" i="5"/>
  <c r="E18" i="5"/>
  <c r="F18" i="5"/>
  <c r="D18" i="5"/>
  <c r="F17" i="5"/>
  <c r="E17" i="5"/>
  <c r="D17" i="5"/>
  <c r="H16" i="5"/>
  <c r="H15" i="5"/>
  <c r="F16" i="5"/>
  <c r="E16" i="5"/>
  <c r="D16" i="5"/>
  <c r="E15" i="5"/>
  <c r="F15" i="5"/>
  <c r="H17" i="5" l="1"/>
  <c r="G14" i="3"/>
  <c r="G16" i="7"/>
  <c r="G15" i="7"/>
  <c r="G14" i="7"/>
  <c r="A15" i="1" l="1"/>
  <c r="C5" i="5" l="1"/>
  <c r="H18" i="5"/>
  <c r="H44" i="1"/>
  <c r="E21" i="5" l="1"/>
  <c r="E22" i="5" s="1"/>
  <c r="F21" i="5"/>
  <c r="F22" i="5" s="1"/>
  <c r="H19" i="5"/>
  <c r="H21" i="5" l="1"/>
  <c r="H22" i="5"/>
  <c r="F33" i="1"/>
  <c r="F35" i="1" s="1"/>
  <c r="F36" i="1" l="1"/>
  <c r="F37" i="1" s="1"/>
  <c r="D32" i="1"/>
  <c r="D33" i="1" s="1"/>
  <c r="D35" i="1" s="1"/>
  <c r="G33" i="1"/>
  <c r="G35" i="1" s="1"/>
  <c r="G37" i="1" s="1"/>
  <c r="D36" i="1" l="1"/>
  <c r="D37" i="1" s="1"/>
  <c r="E31" i="1"/>
  <c r="E32" i="1" s="1"/>
  <c r="F46" i="1"/>
  <c r="F41" i="1"/>
  <c r="F42" i="1" s="1"/>
  <c r="D41" i="1"/>
  <c r="D46" i="1"/>
  <c r="D42" i="1" l="1"/>
  <c r="D47" i="1"/>
  <c r="D49" i="1" s="1"/>
  <c r="D50" i="1" s="1"/>
  <c r="F47" i="1"/>
  <c r="F49" i="1" s="1"/>
  <c r="F50" i="1" s="1"/>
  <c r="F51" i="1" s="1"/>
  <c r="H31" i="1"/>
  <c r="H32" i="1"/>
  <c r="E33" i="1"/>
  <c r="E35" i="1" s="1"/>
  <c r="E37" i="1" l="1"/>
  <c r="H37" i="1" s="1"/>
  <c r="E36" i="1"/>
  <c r="D51" i="1"/>
  <c r="D53" i="1" s="1"/>
  <c r="D54" i="1" s="1"/>
  <c r="H33" i="1"/>
  <c r="H35" i="1"/>
  <c r="H36" i="1" s="1"/>
  <c r="F53" i="1"/>
  <c r="F54" i="1" s="1"/>
  <c r="C22" i="8"/>
  <c r="G40" i="1" l="1"/>
  <c r="G45" i="1"/>
  <c r="G39" i="1"/>
  <c r="H39" i="1" s="1"/>
  <c r="G46" i="1"/>
  <c r="E46" i="1"/>
  <c r="E41" i="1"/>
  <c r="E42" i="1" s="1"/>
  <c r="E47" i="1" l="1"/>
  <c r="E49" i="1" s="1"/>
  <c r="E50" i="1" s="1"/>
  <c r="E51" i="1" s="1"/>
  <c r="H45" i="1"/>
  <c r="G41" i="1"/>
  <c r="G42" i="1" s="1"/>
  <c r="G47" i="1" s="1"/>
  <c r="H40" i="1"/>
  <c r="H46" i="1"/>
  <c r="H41" i="1" l="1"/>
  <c r="H42" i="1"/>
  <c r="H47" i="1" s="1"/>
  <c r="E53" i="1"/>
  <c r="E54" i="1" s="1"/>
  <c r="C21" i="8"/>
  <c r="G49" i="1"/>
  <c r="H49" i="1" s="1"/>
  <c r="G50" i="1" l="1"/>
  <c r="H50" i="1" s="1"/>
  <c r="G51" i="1" l="1"/>
  <c r="C23" i="8" s="1"/>
  <c r="C20" i="8" s="1"/>
  <c r="G53" i="1" l="1"/>
  <c r="H53" i="1" s="1"/>
  <c r="C25" i="8" s="1"/>
  <c r="H51" i="1"/>
  <c r="G54" i="1" l="1"/>
  <c r="H54" i="1" s="1"/>
  <c r="D6" i="1" l="1"/>
  <c r="C24" i="8"/>
  <c r="C6" i="8" s="1"/>
</calcChain>
</file>

<file path=xl/sharedStrings.xml><?xml version="1.0" encoding="utf-8"?>
<sst xmlns="http://schemas.openxmlformats.org/spreadsheetml/2006/main" count="2796" uniqueCount="664">
  <si>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</si>
  <si>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</si>
  <si>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</si>
  <si>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</si>
  <si>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</si>
  <si>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</si>
  <si>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</si>
  <si>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</si>
  <si>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</si>
  <si>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</si>
  <si>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</si>
  <si>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</si>
  <si>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</si>
  <si>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</si>
  <si>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</si>
  <si>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Напряжение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</si>
  <si>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</si>
  <si>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</si>
  <si>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</si>
  <si>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</si>
  <si>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</si>
  <si>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</si>
  <si>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</si>
  <si>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</si>
  <si>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</si>
  <si>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</si>
  <si>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</si>
  <si>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</si>
  <si>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</si>
  <si>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</si>
  <si>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</si>
  <si>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</si>
  <si>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</si>
  <si>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</si>
  <si>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</si>
  <si>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</si>
  <si>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</si>
  <si>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</si>
  <si>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</si>
  <si>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</si>
  <si>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</si>
  <si>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</si>
  <si>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</si>
  <si>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</si>
  <si>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</si>
  <si>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</si>
  <si>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</si>
  <si>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</si>
  <si>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</si>
  <si>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</si>
  <si>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</si>
  <si>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</si>
  <si>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</si>
  <si>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</si>
  <si>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</si>
  <si>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</si>
  <si>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</si>
  <si>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</si>
  <si>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</si>
  <si>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</si>
  <si>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</si>
  <si>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</si>
  <si>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</si>
  <si>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</si>
  <si>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</si>
  <si>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</si>
  <si>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</si>
  <si>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</si>
  <si>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</si>
  <si>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</si>
  <si>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</si>
  <si>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</si>
  <si>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</si>
  <si>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</si>
  <si>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</si>
  <si>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</si>
  <si>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</si>
  <si>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</si>
  <si>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</si>
  <si>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</si>
  <si>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</si>
  <si>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</si>
  <si>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</si>
  <si>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</si>
  <si>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</si>
  <si>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</si>
  <si>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</si>
  <si>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</si>
  <si>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</si>
  <si>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</si>
  <si>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</si>
  <si>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</si>
  <si>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</si>
  <si>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</si>
  <si>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</si>
  <si>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</si>
  <si>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</si>
  <si>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</si>
  <si>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</si>
  <si>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</si>
  <si>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</si>
  <si>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</si>
  <si>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</si>
  <si>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</si>
  <si>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</si>
  <si>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</si>
  <si>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</si>
  <si>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</si>
  <si>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</si>
  <si>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</si>
  <si>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</si>
  <si>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</si>
  <si>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</si>
  <si>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</si>
  <si>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</si>
  <si>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</si>
  <si>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</si>
  <si>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</si>
  <si>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</si>
  <si>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</si>
  <si>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</si>
  <si>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</si>
  <si>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</si>
  <si>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</si>
  <si>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</si>
  <si>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</si>
  <si>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</si>
  <si>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</si>
  <si>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</si>
  <si>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</si>
  <si>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</si>
  <si>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</si>
  <si>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</si>
  <si>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</si>
  <si>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</si>
  <si>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</si>
  <si>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</si>
  <si>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</si>
  <si>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</si>
  <si>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</si>
  <si>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</si>
  <si>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</si>
  <si>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</si>
  <si>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</si>
  <si>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</si>
  <si>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</si>
  <si>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</si>
  <si>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</si>
  <si>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</si>
  <si>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</si>
  <si>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</si>
  <si>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</si>
  <si>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</si>
  <si>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</si>
  <si>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</si>
  <si>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</si>
  <si>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</si>
  <si>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</si>
  <si>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</si>
  <si>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</si>
  <si>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</si>
  <si>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</si>
  <si>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</si>
  <si>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</si>
  <si>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</si>
  <si>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</si>
  <si>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</si>
  <si>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</si>
  <si>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</si>
  <si>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</si>
  <si>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</si>
  <si>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Всего по позиции</t>
  </si>
  <si>
    <t>%</t>
  </si>
  <si>
    <t>в т.ч. ОТм</t>
  </si>
  <si>
    <t>Сметная стоимость в текущем уровне цен, руб.</t>
  </si>
  <si>
    <t>Индексы</t>
  </si>
  <si>
    <t>Количество</t>
  </si>
  <si>
    <t>Единица измерения</t>
  </si>
  <si>
    <t>Наименование работ и затрат</t>
  </si>
  <si>
    <t>СОГЛАСОВАНО: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</si>
  <si>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</si>
  <si>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</si>
  <si>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</si>
  <si>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</si>
  <si>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</si>
  <si>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</si>
  <si>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</si>
  <si>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</si>
  <si>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</si>
  <si>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</si>
  <si>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</si>
  <si>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</si>
  <si>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</si>
  <si>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</si>
  <si>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</si>
  <si>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</si>
  <si>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</si>
  <si>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</si>
  <si>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</si>
  <si>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</si>
  <si>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</si>
  <si>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</si>
  <si>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</si>
  <si>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</si>
  <si>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</si>
  <si>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</si>
  <si>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</si>
  <si>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</si>
  <si>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</si>
  <si>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</si>
  <si>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Форма № 1</t>
  </si>
  <si>
    <t xml:space="preserve">Заказчик </t>
  </si>
  <si>
    <t xml:space="preserve">В том числе возвратных сумм </t>
  </si>
  <si>
    <t>(ссылка на документ об утверждении)</t>
  </si>
  <si>
    <t>«    »________________2017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</si>
  <si>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</si>
  <si>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</si>
  <si>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</si>
  <si>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</si>
  <si>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</si>
  <si>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тыс. руб.</t>
  </si>
  <si>
    <t>строитель-
ных работ</t>
  </si>
  <si>
    <t>оборудования, мебели, инвентаря</t>
  </si>
  <si>
    <t>прочих</t>
  </si>
  <si>
    <t>Глава 2. Основные объекты строительства</t>
  </si>
  <si>
    <t>02-01-01</t>
  </si>
  <si>
    <t>Итого по Главе 2. "Основные объекты строительства"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</si>
  <si>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</si>
  <si>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</si>
  <si>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</si>
  <si>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</si>
  <si>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</si>
  <si>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</si>
  <si>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</si>
  <si>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</si>
  <si>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</si>
  <si>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Авторский надзор - 0,2% от итога глав 1-9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</si>
  <si>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</si>
  <si>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</si>
  <si>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</si>
  <si>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</si>
  <si>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</si>
  <si>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</si>
  <si>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</si>
  <si>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ВСЕГО ПО СВОДНОМУ РАСЧЕТУ</t>
  </si>
  <si>
    <t>Временные здания и сооружения - 3,9%</t>
  </si>
  <si>
    <t>Производство работ в зимнее время - 3,2%*1,2 (VI температурная зона)</t>
  </si>
  <si>
    <t xml:space="preserve">Приказом Минстроя от 25.05.2021г. №325/пр, прил. 1, п.,37; прил. 4 п. 56.3 </t>
  </si>
  <si>
    <t>12-01-01</t>
  </si>
  <si>
    <t>МОСС, утв. приказом Минстроя России от 04.08.2020 №421/пр, п.171 з), п. 173</t>
  </si>
  <si>
    <t>Строительный контроль - 2,14% от итога глав 1-9</t>
  </si>
  <si>
    <t>Приказ Мурманского филиала ПАО "Россети Северо-Запад" № 377 от 23.06.2022</t>
  </si>
  <si>
    <t>Содержание службы заказчика-застройщика 5,48% от итога глав 1-9,12</t>
  </si>
  <si>
    <t>Приказ 332/пр  от 19.06.2020 п. 22</t>
  </si>
  <si>
    <t>МОСС, утв.Приказом Минстроя РФ от 04.08.2020г. №421/пр, п.179</t>
  </si>
  <si>
    <t>НДС - 20%</t>
  </si>
  <si>
    <t>МОСС, утв.Приказом Минстроя РФ от 04.08.2020г. №421/пр, п.181</t>
  </si>
  <si>
    <t>Временные здания и сооружения 3,9%</t>
  </si>
  <si>
    <t>Составлен в текущих ценах на 2 квартал 2022 г</t>
  </si>
  <si>
    <t>шт</t>
  </si>
  <si>
    <t>Шкаф с 2мя терминалами АВАНТ К400. Оснащение контроллерами для внедрения в АСУ ТП по протоколу 60870 (1 МТ500 и 2 ТS-32)</t>
  </si>
  <si>
    <t>Мурманский филиал ПАО "Россети Северо-Запад"</t>
  </si>
  <si>
    <t>Сводный сметный расчет в сумме</t>
  </si>
  <si>
    <t xml:space="preserve"> тыс. руб.</t>
  </si>
  <si>
    <t>Составлена в ценах по состоянию на 2 кв 2022 г.</t>
  </si>
  <si>
    <t>"Утвержден" «    »________________2022 г.</t>
  </si>
  <si>
    <t>ОБЪЕКТНЫЙ СМЕТНЫЙ РАСЧЕТ №02-01</t>
  </si>
  <si>
    <t>Приложение № 2</t>
  </si>
  <si>
    <t>Утверждено приказом № 421 от 4 августа 2020 г. Минстроя РФ</t>
  </si>
  <si>
    <t>УТВЕРЖДАЮ:</t>
  </si>
  <si>
    <t>"____" ________________ 2022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</si>
  <si>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</si>
  <si>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</si>
  <si>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</si>
  <si>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>(наименование объекта капитального строительства)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</si>
  <si>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</si>
  <si>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</si>
  <si>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</si>
  <si>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</si>
  <si>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</si>
  <si>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</si>
  <si>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</si>
  <si>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</si>
  <si>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</si>
  <si>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</si>
  <si>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</si>
  <si>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</si>
  <si>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</si>
  <si>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</si>
  <si>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</si>
  <si>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</si>
  <si>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 xml:space="preserve">Расчетный измеритель конструктивного решения  </t>
  </si>
  <si>
    <t>на единицу</t>
  </si>
  <si>
    <t>коэффициенты</t>
  </si>
  <si>
    <t>всего с учетом коэффициентов</t>
  </si>
  <si>
    <t>1</t>
  </si>
  <si>
    <t>чел.-ч</t>
  </si>
  <si>
    <t>ЗТ</t>
  </si>
  <si>
    <t>Итого по расценке</t>
  </si>
  <si>
    <t>ФОТ</t>
  </si>
  <si>
    <t>2</t>
  </si>
  <si>
    <t>3</t>
  </si>
  <si>
    <t>4</t>
  </si>
  <si>
    <t>5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</si>
  <si>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</si>
  <si>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</si>
  <si>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</si>
  <si>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</si>
  <si>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</si>
  <si>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</si>
  <si>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</si>
  <si>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</si>
  <si>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</si>
  <si>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 xml:space="preserve">                                                      (Панова Н.Е.)</t>
  </si>
  <si>
    <t>[должность, подпись (инициалы, фамилия)]</t>
  </si>
  <si>
    <t>Проверил:</t>
  </si>
  <si>
    <t xml:space="preserve">                                                      (Крейдун О.П.)</t>
  </si>
  <si>
    <t>ЛОКАЛЬНЫЙ СМЕТНЫЙ РАСЧЕТ (СМЕТА) № 02-01-01</t>
  </si>
  <si>
    <t>ФЕРм08-03-572-07</t>
  </si>
  <si>
    <t>М</t>
  </si>
  <si>
    <t>ЗТм</t>
  </si>
  <si>
    <t>Приказ № 812/пр от 21.12.2020 Прил. п.49.3</t>
  </si>
  <si>
    <t>НР Электротехнические установки на других объектах</t>
  </si>
  <si>
    <t>Приказ № 774/пр от 11.12.2020 Прил. п.49.3</t>
  </si>
  <si>
    <t>СП Электротехнические установки на других объектах</t>
  </si>
  <si>
    <t>100 м</t>
  </si>
  <si>
    <t>100 шт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</si>
  <si>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</si>
  <si>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</si>
  <si>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</si>
  <si>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</si>
  <si>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</si>
  <si>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</si>
  <si>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</si>
  <si>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</si>
  <si>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</si>
  <si>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</si>
  <si>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</si>
  <si>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</si>
  <si>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</si>
  <si>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</si>
  <si>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</si>
  <si>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</si>
  <si>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</si>
  <si>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</si>
  <si>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</si>
  <si>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</si>
  <si>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>шт.</t>
  </si>
  <si>
    <t xml:space="preserve">     Оборудование</t>
  </si>
  <si>
    <t>21</t>
  </si>
  <si>
    <t>1000 м</t>
  </si>
  <si>
    <t>22</t>
  </si>
  <si>
    <t>23</t>
  </si>
  <si>
    <t>24</t>
  </si>
  <si>
    <t>м</t>
  </si>
  <si>
    <t>25</t>
  </si>
  <si>
    <t>2 кв 2022</t>
  </si>
  <si>
    <t>Составлен в текущих ценах на 2 кв 2022</t>
  </si>
  <si>
    <t>02-01</t>
  </si>
  <si>
    <t>Дополнительные затраты при производстве работ в зимнее время 3,2%*1,2 (VI температурная зона)</t>
  </si>
  <si>
    <t>т</t>
  </si>
  <si>
    <t>кг</t>
  </si>
  <si>
    <t>12
О</t>
  </si>
  <si>
    <t xml:space="preserve">     Строительные работы</t>
  </si>
  <si>
    <t>Приказ № 812/пр от 21.12.2020 Прил. п.53</t>
  </si>
  <si>
    <t>НР Приборы, средства автоматизации и вычислительной техники</t>
  </si>
  <si>
    <t>Приказ № 774/пр от 11.12.2020 Прил. п.53</t>
  </si>
  <si>
    <t>СП Приборы, средства автоматизации и вычислительной техники</t>
  </si>
  <si>
    <t>16</t>
  </si>
  <si>
    <t>17</t>
  </si>
  <si>
    <t>18</t>
  </si>
  <si>
    <t>19</t>
  </si>
  <si>
    <t>20</t>
  </si>
  <si>
    <t>26</t>
  </si>
  <si>
    <t>10 м</t>
  </si>
  <si>
    <t>м3</t>
  </si>
  <si>
    <t>шкаф</t>
  </si>
  <si>
    <t>Глава 12. Публичный технологический и ценовой аудит, проектные и изыскательские работы</t>
  </si>
  <si>
    <t>Итого по Главам 1-10</t>
  </si>
  <si>
    <t>Глава 10. Содержание службы заказчика. Строительный контроль</t>
  </si>
  <si>
    <t>Проектно-изыскательские работы</t>
  </si>
  <si>
    <t>Смета №12-01-01</t>
  </si>
  <si>
    <t>Наименование предприятия, здания, сооружения, стадии проектирования, этапа, вида проектных или изыскательских работ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</si>
  <si>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</si>
  <si>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</si>
  <si>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Стоимость, руб.</t>
  </si>
  <si>
    <t>ГРАНД-Смета, версия 2022.2</t>
  </si>
  <si>
    <t xml:space="preserve">  </t>
  </si>
  <si>
    <t>Сметная стоимость в базисном уровне цен (в текущем уровне цен (гр. 8) для ресурсов, отсутствующих в ФРСН), руб.</t>
  </si>
  <si>
    <t xml:space="preserve">  Итого по разделу 1 </t>
  </si>
  <si>
    <t>Техническое перевооружение ПС 110-35-6кВ № 3 с заменой оборудования аккумуляторной батареи, н.п. Междуречье (1 комплект)</t>
  </si>
  <si>
    <t>ПОМЕЩЕНИЕ ОПУ. ЗАМЕНА  ЩПТ</t>
  </si>
  <si>
    <t>(10,59)</t>
  </si>
  <si>
    <t>(0,92)</t>
  </si>
  <si>
    <t>(7,91)</t>
  </si>
  <si>
    <t>(2,69)</t>
  </si>
  <si>
    <t xml:space="preserve">Раздел 1. </t>
  </si>
  <si>
    <t>ДЕМОНТАЖНЫЕ РАБОТЫ</t>
  </si>
  <si>
    <t>ФЕРм08-03-571-02</t>
  </si>
  <si>
    <t>Демонтаж ЩПТ</t>
  </si>
  <si>
    <t>Новый коэффициент ОЗП=0,5; ЭМ=0,5 к расх.; ЗПМ=0,5; МАТ=0 к расх.; ТЗ=0,5; ТЗМ=0,5</t>
  </si>
  <si>
    <t>1-4-2</t>
  </si>
  <si>
    <t>Затраты труда рабочих (ср 4,2)</t>
  </si>
  <si>
    <t>91.05.04-010</t>
  </si>
  <si>
    <t>Краны мостовые электрические, грузоподъемность 50 т</t>
  </si>
  <si>
    <t>маш.час</t>
  </si>
  <si>
    <t>91.05.05-015</t>
  </si>
  <si>
    <t>Краны на автомобильном ходу, грузоподъемность 16 т</t>
  </si>
  <si>
    <t>91.14.02-001</t>
  </si>
  <si>
    <t>Автомобили бортовые, грузоподъемность до 5 т</t>
  </si>
  <si>
    <t>91.17.04-161</t>
  </si>
  <si>
    <t>Полуавтоматы сварочные номинальным сварочным током 40-500 А</t>
  </si>
  <si>
    <t>91.17.04-233</t>
  </si>
  <si>
    <t>Установки для сварки ручной дуговой (постоянного тока)</t>
  </si>
  <si>
    <t>01.7.11.07-0034</t>
  </si>
  <si>
    <t>Электроды сварочные Э42А, диаметр 4 мм</t>
  </si>
  <si>
    <t>01.7.15.03-0042</t>
  </si>
  <si>
    <t>Болты с гайками и шайбами строительные</t>
  </si>
  <si>
    <t>07.2.07.04-0007</t>
  </si>
  <si>
    <t>Конструкции стальные индивидуальные решетчатые сварные, масса до 0,1 т</t>
  </si>
  <si>
    <t>08.3.07.01-0076</t>
  </si>
  <si>
    <t>Прокат полосовой, горячекатаный, марка стали Ст3сп, ширина 50-200 мм, толщина 4-5 мм</t>
  </si>
  <si>
    <t>14.4.02.09-0001</t>
  </si>
  <si>
    <t>Краска</t>
  </si>
  <si>
    <t>20.1.02.23-0082</t>
  </si>
  <si>
    <t>Перемычки гибкие, тип ПГС-50</t>
  </si>
  <si>
    <t>10 шт</t>
  </si>
  <si>
    <t>999-9950</t>
  </si>
  <si>
    <t>Вспомогательные ненормируемые ресурсы (2% от Оплаты труда рабочих)</t>
  </si>
  <si>
    <t>руб</t>
  </si>
  <si>
    <t>МОНТАЖНЫЕ РАБОТЫ</t>
  </si>
  <si>
    <t>Монтаж ЩПТ</t>
  </si>
  <si>
    <t>Итоги по разделу 1  :</t>
  </si>
  <si>
    <t>Раздел 2. ОБОРУДОВАНИЕ</t>
  </si>
  <si>
    <t>3
О</t>
  </si>
  <si>
    <t>ЦЕНА ПОСТ</t>
  </si>
  <si>
    <t>ЩИТ ПОСТОЯННОГО ТОКА</t>
  </si>
  <si>
    <t>КОМПЛ</t>
  </si>
  <si>
    <t>(Оборудование)</t>
  </si>
  <si>
    <t>Цена=16565,00/6,16</t>
  </si>
  <si>
    <t>Итоги по разделу 2 ОБОРУДОВАНИЕ :</t>
  </si>
  <si>
    <t xml:space="preserve">  Итого по разделу 2 ОБОРУДОВАНИЕ</t>
  </si>
  <si>
    <t>ЛОКАЛЬНЫЙ СМЕТНЫЙ РАСЧЕТ (СМЕТА) № 02-01-02</t>
  </si>
  <si>
    <t>ПОМЕЩЕНИЕ ОПУ. ЗАМЕНА СК-3</t>
  </si>
  <si>
    <t>(543,94)</t>
  </si>
  <si>
    <t>(1,98)</t>
  </si>
  <si>
    <t>(0,35)</t>
  </si>
  <si>
    <t>(2,79)</t>
  </si>
  <si>
    <t>(539,17)</t>
  </si>
  <si>
    <t>ФЕРм08-03-572-03</t>
  </si>
  <si>
    <t>Демонтаж выпрямительного устройства на ЩПТ</t>
  </si>
  <si>
    <t>ФЕРм08-03-526-02</t>
  </si>
  <si>
    <t>Демонтаж.Автомат одно-, двух-, трехполюсный, устанавливаемый на конструкции на стене или колонне, на ток, а, до: 100</t>
  </si>
  <si>
    <t>1-3-9</t>
  </si>
  <si>
    <t>Затраты труда рабочих (ср 3,9)</t>
  </si>
  <si>
    <t>91.21.16-012</t>
  </si>
  <si>
    <t>Прессы гидравлические с электроприводом</t>
  </si>
  <si>
    <t>01.3.01.02-0002</t>
  </si>
  <si>
    <t>Вазелин технический</t>
  </si>
  <si>
    <t>01.7.02.09-0002</t>
  </si>
  <si>
    <t>Шпагат бумажный</t>
  </si>
  <si>
    <t>01.7.06.05-0041</t>
  </si>
  <si>
    <t>Лента изоляционная прорезиненная односторонняя, ширина 20 мм, толщина 0,25-0,35 мм</t>
  </si>
  <si>
    <t>01.7.15.07-0014</t>
  </si>
  <si>
    <t>Дюбели распорные полипропиленовые</t>
  </si>
  <si>
    <t>01.7.20.04-0005</t>
  </si>
  <si>
    <t>Нитки швейные</t>
  </si>
  <si>
    <t>14.4.03.17-0011</t>
  </si>
  <si>
    <t>Лак электроизоляционный 318</t>
  </si>
  <si>
    <t>Монтаж преобразователя напряжения зарядно-подзарядного ПНЗП</t>
  </si>
  <si>
    <t>ФЕРм08-03-572-06</t>
  </si>
  <si>
    <t>Монтаж аппарата управления оперативного тока АУОТ</t>
  </si>
  <si>
    <t>ФЕРм08-03-526-03</t>
  </si>
  <si>
    <t>Автомат одно-, двух-, трехполюсный, устанавливаемый на конструкции на стене или колонне, на ток, а, до: 250</t>
  </si>
  <si>
    <t>1-4-5</t>
  </si>
  <si>
    <t>Затраты труда рабочих (ср 4,5)</t>
  </si>
  <si>
    <t>ФЕРм08-01-102-01</t>
  </si>
  <si>
    <t>Монтаж устройства сигнализации замыкания на "Землю"</t>
  </si>
  <si>
    <t>1-4-0</t>
  </si>
  <si>
    <t>Затраты труда рабочих (ср 4)</t>
  </si>
  <si>
    <t>01.7.06.07-0002</t>
  </si>
  <si>
    <t>Лента монтажная, тип ЛМ-5</t>
  </si>
  <si>
    <t>20.2.10.03-0002</t>
  </si>
  <si>
    <t>Наконечники кабельные медные для электротехнических установок</t>
  </si>
  <si>
    <t>24.3.01.01-0001</t>
  </si>
  <si>
    <t>Трубка ХВТ</t>
  </si>
  <si>
    <t>ФЕРм08-03-572-09</t>
  </si>
  <si>
    <t>Монтаж устройства поиска сигнализации замыкания на "Землю"</t>
  </si>
  <si>
    <t>МАТЕРИАЛЫ, НЕУЧТЕННЫЕ ЦЕННИКОМ</t>
  </si>
  <si>
    <t>СЦМ-545-0178</t>
  </si>
  <si>
    <t>Выключатели автоматические ВА 09-35С 160А</t>
  </si>
  <si>
    <t>(Материалы)</t>
  </si>
  <si>
    <t>9
О</t>
  </si>
  <si>
    <t>УСТРОЙСТВО СИГНАЛИЗАЦИИ ЗАМЫКАНИЯ НА ЗЕМЛЮ УКИ-МП (11977:1,18:3,16=3212,03)</t>
  </si>
  <si>
    <t>10
О</t>
  </si>
  <si>
    <t>УСТРОЙСТВО ПОИСКА ЗАМЫКАНИЯ НА ЗЕМЛЮ  ИПИ-1М (23280:3,16=7367,09)</t>
  </si>
  <si>
    <t>11
О</t>
  </si>
  <si>
    <t>ПРЕОБРАЗОВАТЕЛЬ ПНЗП -65-300УХЛ4 (НАПОЛЬНОГО  ИСП) (329516,5:3,16=104277,37)</t>
  </si>
  <si>
    <t>АППАРАТ АУОТ-М-20-220 УХЛ-4 (570106:3,16=180413,29)</t>
  </si>
  <si>
    <t>13
О</t>
  </si>
  <si>
    <t>АППАРАТ ШР-АУОТ-М (НАПОЛЬНОГО ИСПОЛНЕНИЯ) (54000:3,16=17088,61)</t>
  </si>
  <si>
    <t>14
О</t>
  </si>
  <si>
    <t>ШКАФ АККУМУЛЯТОРНЫЙ (387200:3,16=122531,65)</t>
  </si>
  <si>
    <t>ЛОКАЛЬНЫЙ СМЕТНЫЙ РАСЧЕТ (СМЕТА) № 02-01-03</t>
  </si>
  <si>
    <t>ПОМЕЩЕНИЕ АККУМУЛЯТОРНОЙ .ЭЛЕКТРОТЕХНИЧЕСКИЕ РЕШЕНИЯ. ЗАМЕНА  СК-3 НА 2OPzS100LA</t>
  </si>
  <si>
    <t>(40,33)</t>
  </si>
  <si>
    <t>(9,1)</t>
  </si>
  <si>
    <t>(2,42)</t>
  </si>
  <si>
    <t>(15,39)</t>
  </si>
  <si>
    <t>(15,84)</t>
  </si>
  <si>
    <t>ФЕРм08-01-122-01</t>
  </si>
  <si>
    <t>Демонтаж аккумуляторной батареи типа СК-3</t>
  </si>
  <si>
    <t>формирование</t>
  </si>
  <si>
    <t>ФЕРм08-01-076-01</t>
  </si>
  <si>
    <t>Демонтаж.Шина медная диаметром, мм, до: 10</t>
  </si>
  <si>
    <t>91.06.03-058</t>
  </si>
  <si>
    <t>Лебедки электрические тяговым усилием 156,96 кН (16 т)</t>
  </si>
  <si>
    <t>91.21.19-016</t>
  </si>
  <si>
    <t>Станки трубогибочные для труб диаметром до 1000 мм</t>
  </si>
  <si>
    <t>01.3.02.04-0001</t>
  </si>
  <si>
    <t>Водород газообразный технический</t>
  </si>
  <si>
    <t>01.3.05.17-0002</t>
  </si>
  <si>
    <t>Канифоль сосновая</t>
  </si>
  <si>
    <t>10.2.02.04-0012</t>
  </si>
  <si>
    <t>Листы медные, горячекатаные, марка М2, длина 1000-3000 мм, ширина 1250-1800 мм, толщина 5-10 мм</t>
  </si>
  <si>
    <t>10.3.02.03-0012</t>
  </si>
  <si>
    <t>Припои оловянно-свинцовые бессурьмянистые, марка ПОС40</t>
  </si>
  <si>
    <t>21.2.01.02-0141</t>
  </si>
  <si>
    <t>Провод неизолированный для воздушных линий электропередачи медные, марка М, сечение 4 мм2</t>
  </si>
  <si>
    <t>ФЕРм08-01-123-08</t>
  </si>
  <si>
    <t>Демонтаж.Стеллаж металлический: двухъярусный, двухрядный</t>
  </si>
  <si>
    <t>14.4.04.12-0008</t>
  </si>
  <si>
    <t>Эмаль эпоксидная ЭП-140, защитная</t>
  </si>
  <si>
    <t>ПРАЙС ЭКО-СПАС</t>
  </si>
  <si>
    <t>Утилизация  электролита (37000:5,68=6514,08)</t>
  </si>
  <si>
    <t>(Электротехнические установки на других объектах)</t>
  </si>
  <si>
    <t>Монтаж металлического стеллажа</t>
  </si>
  <si>
    <t>Новый коэффициент МАТ=0 к расх.</t>
  </si>
  <si>
    <t>Монтаж аккумуляторной батареи</t>
  </si>
  <si>
    <t>ФЕРм08-02-146-02</t>
  </si>
  <si>
    <t>Монтаж кабеля  Н07V-K по стене с креплением накладными скобами</t>
  </si>
  <si>
    <t>1-3-8</t>
  </si>
  <si>
    <t>Затраты труда рабочих (ср 3,8)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</si>
  <si>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</si>
  <si>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</si>
  <si>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</si>
  <si>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</si>
  <si>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91.06.09-001</t>
  </si>
  <si>
    <t>Вышки телескопические 25 м</t>
  </si>
  <si>
    <t>10.3.02.03-0011</t>
  </si>
  <si>
    <t>Припои оловянно-свинцовые бессурьмянистые, марка ПОС30</t>
  </si>
  <si>
    <t>14.4.03.03-0002</t>
  </si>
  <si>
    <t>Лак битумный БТ-123</t>
  </si>
  <si>
    <t>ФЕРм08-02-144-06</t>
  </si>
  <si>
    <t>Присоединение жил кабелей к зажимам сеч. до 120 мм2</t>
  </si>
  <si>
    <t>Блок управления шкафного исполнения или распределительный пункт (шкаф), устанавливаемый на стене, высота и ширина, мм, до: 600х600</t>
  </si>
  <si>
    <t>ФЕРм08-03-573-04</t>
  </si>
  <si>
    <t>Шкаф (пульт) управления навесной, высота, ширина и глубина, мм, до: 600х600х350</t>
  </si>
  <si>
    <t>91.04.01-041</t>
  </si>
  <si>
    <t>Молотки бурильные легкие при работе от передвижных компрессорных станций</t>
  </si>
  <si>
    <t>91.18.01-007</t>
  </si>
  <si>
    <t>Компрессоры передвижные с двигателем внутреннего сгорания, давление до 686 кПа (7 ат), производительность до 5 м3/мин</t>
  </si>
  <si>
    <t>ФЕРм11-04-002-01</t>
  </si>
  <si>
    <t>Монтаж датчика температуры</t>
  </si>
  <si>
    <t>1-3-0</t>
  </si>
  <si>
    <t>Затраты труда рабочих (ср 3)</t>
  </si>
  <si>
    <t>ФЕРм08-03-530-04</t>
  </si>
  <si>
    <t>Пускатель магнитный общего назначения отдельно стоящий, устанавливаемый на конструкции на стене или колонне, на ток, а, до: 40</t>
  </si>
  <si>
    <t>1-3-7</t>
  </si>
  <si>
    <t>Затраты труда рабочих (ср 3,7)</t>
  </si>
  <si>
    <t>25.2.01.01-0001</t>
  </si>
  <si>
    <t>Бирки-оконцеватели</t>
  </si>
  <si>
    <t>Монтаж кабеля по стене с креплением накладными скобами</t>
  </si>
  <si>
    <t>ФЕРм08-02-144-02</t>
  </si>
  <si>
    <t>Присоединение жил кабеля к зажимам</t>
  </si>
  <si>
    <t>ФЕРм08-02-472-06</t>
  </si>
  <si>
    <t>Проводник заземляющий открыто по строительным основаниям из полосовой стали сечением, мм2: 100</t>
  </si>
  <si>
    <t>08.3.05.02-0101</t>
  </si>
  <si>
    <t>Прокат толстолистовой горячекатаный в листах, марка стали ВСт3пс5, толщина 4-6 мм</t>
  </si>
  <si>
    <t>14.4.02.09-0301</t>
  </si>
  <si>
    <t>Композиция антикоррозионная цинкнаполненная</t>
  </si>
  <si>
    <t>СЦМ-545-9982-0326</t>
  </si>
  <si>
    <t>Ящики управления серии я5000: я 5115-32-3474</t>
  </si>
  <si>
    <t>СЦМ-545-9999-091683</t>
  </si>
  <si>
    <t>Датчик  температуры ДТКБ-53 (прим)</t>
  </si>
  <si>
    <t>СЦМ-545-3006</t>
  </si>
  <si>
    <t>Пускатели  магнитные ПМ12-100220</t>
  </si>
  <si>
    <t>СЦМ-545-5001-0205</t>
  </si>
  <si>
    <t>Шкаф ЩРН-18 (прим)</t>
  </si>
  <si>
    <t>СЦМ-501-5011-0424</t>
  </si>
  <si>
    <t>Кабели в PVC изоляции, не поддерживающей горение, марки ввгнг-0,66 (круглый) с числом жил и сечением, мм2: 5х4</t>
  </si>
  <si>
    <t>СЦМ-501-5011-0415</t>
  </si>
  <si>
    <t>Кабели в PVC изоляции, не поддерживающей горение, марки ввгнг-0,66 (круглый) с числом жил и сечением, мм2: 4х2,5</t>
  </si>
  <si>
    <t>СЦМ-501-5011-0423</t>
  </si>
  <si>
    <t>Кабели в PVC изоляции, не поддерживающей горение, марки ввгнг-0,66 (круглый) с числом жил и сечением, мм2: 5х2,5</t>
  </si>
  <si>
    <t>СЦМ-501-5011-0409</t>
  </si>
  <si>
    <t>Кабели в PVC изоляции, не поддерживающей горение, марки ввгнг-0,66 (круглый) с числом жил и сечением, мм2: 3х4</t>
  </si>
  <si>
    <t>СЦМ-503-0012</t>
  </si>
  <si>
    <t>Кабели контрольные с резиновой и пластмассовой изоляцией с медными жилами кабели с поливинилхлоридной изоляцией и оболочкой, марки кввг, с числом жил и сечением, мм2: 5х1</t>
  </si>
  <si>
    <t>ЦЕНА  ПОСТ</t>
  </si>
  <si>
    <t>Кабель марки Н07V-K-1*50 (10700:50:5,68=37,68)</t>
  </si>
  <si>
    <t>СЦМ-501-5011-0418</t>
  </si>
  <si>
    <t>Кабели в PVC изоляции, не поддерживающей горение, марки ввгнг-0,66 (круглый) с числом жил и сечением, мм2: 4х10</t>
  </si>
  <si>
    <t>27
О</t>
  </si>
  <si>
    <t>АККУМУЛЯТОРНАЯ БАТАРЕЯ Classic 2 OPzS 100 LA залитый</t>
  </si>
  <si>
    <t>Цена=14994,67/6,16</t>
  </si>
  <si>
    <t>28
О</t>
  </si>
  <si>
    <t>СТЕЛЛАЖ  SGL 2-33 ДЛЯ РАЗМЕЩЕНИЯ  2OPzS100LA (21300:3,16=6 740,51)</t>
  </si>
  <si>
    <t>ШТ</t>
  </si>
  <si>
    <t>000-41-1-03.13-0334</t>
  </si>
  <si>
    <t>02-01-02</t>
  </si>
  <si>
    <t>02-01-03</t>
  </si>
  <si>
    <t xml:space="preserve">Основные объекты строительства </t>
  </si>
  <si>
    <t>Основные объекты строительства</t>
  </si>
  <si>
    <t>ПОМЕЩЕНИЕ ОПУ. ЗАМЕНА  ЩПТ.</t>
  </si>
  <si>
    <t>ПОМЕЩЕНИЕ ОПУ. ЗАМЕНА СК-3 НА 2OPzS100LA.</t>
  </si>
  <si>
    <t>Замаена ЩПТ</t>
  </si>
  <si>
    <t>ЗАМЕНА СК</t>
  </si>
  <si>
    <t>ЗАМЕНА АКБ</t>
  </si>
  <si>
    <t xml:space="preserve">ПОМЕЩЕНИЕ АККУМУЛЯТОРНОЙ .ЭЛЕКТРОТЕХНИЧЕСКИЕ РЕШЕНИЯ. ЗАМЕНА  СК-3 НА  2OPzS100LA </t>
  </si>
  <si>
    <t>ПРОЕКТ ПОВТОРНОГО ПРИМЕНЕНИЯ ПО ЗАМЕНЕ АККУМУЛЯТОРНЫХ БАТАРЕЙ ТИПА СК(С)  НА  CLASSIC OPzS Разработка  устройств УПАСК и каналов связи на ПС 110 кВ  «Петринево», «Антушево», «Белозерск», «Кириллов» ЛСР 02-01-01 ПС Петринево. РЗА и ПА</t>
  </si>
  <si>
    <t>110 кВ</t>
  </si>
  <si>
    <t>АКБ</t>
  </si>
  <si>
    <t>Сметная стоимость, руб.</t>
  </si>
  <si>
    <t>ТКП ЩИТ ПОСТОЯННОГО ТОКА ЩПТ от 26.09.2022</t>
  </si>
  <si>
    <t>ТКП АКБ от 26.09.2022</t>
  </si>
  <si>
    <t>2 кв. 2022</t>
  </si>
  <si>
    <t>Итого, сметная стоимость в прогнозном уровне цен 2023 года</t>
  </si>
  <si>
    <t>на проектные работы (замена аккумуляторной батареи)</t>
  </si>
  <si>
    <r>
      <t>Вид работ:</t>
    </r>
    <r>
      <rPr>
        <sz val="11"/>
        <rFont val="Times New Roman"/>
        <family val="1"/>
        <charset val="204"/>
      </rPr>
      <t xml:space="preserve"> Реконструкция</t>
    </r>
  </si>
  <si>
    <r>
      <t xml:space="preserve">Стадия проектирования: </t>
    </r>
    <r>
      <rPr>
        <sz val="11"/>
        <rFont val="Times New Roman"/>
        <family val="1"/>
        <charset val="204"/>
      </rPr>
      <t xml:space="preserve"> ПД и РД</t>
    </r>
  </si>
  <si>
    <r>
      <t xml:space="preserve">Наименование проектной (изыскательской) организации:  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</si>
  <si>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 xml:space="preserve">Наименование организации Заказчика: </t>
    </r>
    <r>
      <rPr>
        <b/>
        <sz val="11"/>
        <rFont val="Times New Roman"/>
        <family val="1"/>
        <charset val="204"/>
      </rPr>
      <t>ПАО "Россети Северо-Запад"</t>
    </r>
  </si>
  <si>
    <t xml:space="preserve">Расчет стоимости: (a+bx)*Ki, или (объем строительно-монтажных работ) * проц./100 или количество x цена </t>
  </si>
  <si>
    <t xml:space="preserve">Аккумуляторные установки (ПРИМ.)
</t>
  </si>
  <si>
    <t xml:space="preserve">Коммунальные инженерные сети и сооружения, 2012 г. Раздел 2. Таблица 13 Аккумуляторный установки. п.1
В=190 тыс. руб.; 
Количество =1; </t>
  </si>
  <si>
    <t>В*Количество*Кст*К1*к2*Ктек
190 *1 *0,4* 1000*0,35</t>
  </si>
  <si>
    <t>Коэффициенты:</t>
  </si>
  <si>
    <t>Стадия: ПД</t>
  </si>
  <si>
    <t>Кст=0,4</t>
  </si>
  <si>
    <t>Коэфф.учитывающий привязку типового проекта (Приказ Минрегиона РФ от 29.12.2009г. №620 п. 3.2 )</t>
  </si>
  <si>
    <t>К2=0,35</t>
  </si>
  <si>
    <t>Коэфф.учитывающий перевод из тыс.руб в руб.</t>
  </si>
  <si>
    <t>Ктек=1000</t>
  </si>
  <si>
    <t>В*Количество*Кст*К1*к2*Ктек
190 *1 *0,6* 1000*0,35</t>
  </si>
  <si>
    <t>Стадия: РД</t>
  </si>
  <si>
    <t>Кст=0,6</t>
  </si>
  <si>
    <t>Итого по смете к уровню цен 01.01.2001:</t>
  </si>
  <si>
    <t>Всего по смете :</t>
  </si>
  <si>
    <t>4.1.</t>
  </si>
  <si>
    <t>Индекс на 1 квартал 2022 года на проектные работы к уровню цен 01.01.2000 (стадия РД и ПД)</t>
  </si>
  <si>
    <t>Письмо Минстроя России от 07.02.2022г. №4153-ИФ/09, приложение 4</t>
  </si>
  <si>
    <t>Коэф - т 4,83</t>
  </si>
  <si>
    <t>Справочно по смете к уровню цен на 01.01.2000:</t>
  </si>
  <si>
    <t>5.1</t>
  </si>
  <si>
    <t>итого по смете на проектные работы к уровню цен 01.01.2000</t>
  </si>
  <si>
    <t>Письмо Госстроя и ЖКХ №Н3-4316/10 от 16.07.2003</t>
  </si>
  <si>
    <t>Коэф - т 1,19</t>
  </si>
  <si>
    <t xml:space="preserve">                                  </t>
  </si>
  <si>
    <t>1.1</t>
  </si>
  <si>
    <t>1.2</t>
  </si>
  <si>
    <t>1.3</t>
  </si>
  <si>
    <t>2.1</t>
  </si>
  <si>
    <t xml:space="preserve">  в т.ч. НДС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</si>
</sst>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5" formatCode="0.0"/>
    <numFmt numFmtId="166" formatCode="0.000"/>
    <numFmt numFmtId="167" formatCode="0.00000"/>
    <numFmt numFmtId="168" formatCode="0.0000"/>
    <numFmt numFmtId="169" formatCode="0.000000"/>
    <numFmt numFmtId="170" formatCode="_-* #,##0.0000\ _₽_-;\-* #,##0.0000\ _₽_-;_-* &quot;-&quot;??\ _₽_-;_-@_-"/>
    <numFmt numFmtId="171" formatCode="0.000000000000"/>
    <numFmt numFmtId="172" formatCode="_-* #,##0.00[$€-1]_-;\-* #,##0.00[$€-1]_-;_-* &quot;-&quot;??[$€-1]_-"/>
    <numFmt numFmtId="173" formatCode="_-* #,##0.00_-;\-* #,##0.00_-;_-* &quot;-&quot;??_-;_-@_-"/>
    <numFmt numFmtId="175" formatCode="##\ ###\ ###\ ##0.00"/>
  </numFmts>
  <fonts count="35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color rgb="FF000000"/>
      <name val="Times New Roman"/>
      <family val="2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1F2326"/>
      <name val="Segoe U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72" fontId="9" fillId="0" borderId="0"/>
    <xf numFmtId="0" fontId="1" fillId="0" borderId="0"/>
    <xf numFmtId="0" fontId="28" fillId="0" borderId="0"/>
    <xf numFmtId="0" fontId="1" fillId="0" borderId="0"/>
    <xf numFmtId="0" fontId="1" fillId="0" borderId="0"/>
    <xf numFmtId="173" fontId="28" fillId="0" borderId="0" applyFont="0" applyFill="0" applyBorder="0" applyAlignment="0" applyProtection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4">
    <xf numFmtId="0" fontId="0" fillId="0" borderId="0" xfId="0"/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left" vertical="center"/>
    </xf>
    <xf numFmtId="0" fontId="5" fillId="0" borderId="0" xfId="0" applyFont="1"/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left" vertical="center" wrapText="1"/>
    </xf>
    <xf numFmtId="0" fontId="8" fillId="0" borderId="0" xfId="0" applyFont="1"/>
    <xf numFmtId="0" fontId="4" fillId="0" borderId="0" xfId="1" applyFont="1" applyAlignment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5" xfId="1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1" applyFont="1" applyAlignment="1">
      <alignment vertical="top"/>
    </xf>
    <xf numFmtId="0" fontId="5" fillId="0" borderId="9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9" xfId="1" applyFont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2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9" xfId="0" applyFont="1" applyBorder="1" applyAlignment="1">
      <alignment horizontal="center"/>
    </xf>
    <xf numFmtId="0" fontId="4" fillId="0" borderId="9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7" xfId="1" applyFont="1" applyBorder="1" applyAlignment="1">
      <alignment horizontal="left" vertical="center" wrapText="1"/>
    </xf>
    <xf numFmtId="0" fontId="4" fillId="0" borderId="0" xfId="1" applyFont="1" applyFill="1" applyAlignment="1">
      <alignment horizontal="right" vertical="top"/>
    </xf>
    <xf numFmtId="0" fontId="5" fillId="0" borderId="0" xfId="0" applyFont="1" applyFill="1"/>
    <xf numFmtId="0" fontId="5" fillId="0" borderId="0" xfId="1" applyFont="1" applyFill="1" applyAlignment="1">
      <alignment horizontal="left" vertical="center"/>
    </xf>
    <xf numFmtId="0" fontId="5" fillId="0" borderId="3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/>
    <xf numFmtId="0" fontId="5" fillId="0" borderId="0" xfId="1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/>
    <xf numFmtId="49" fontId="9" fillId="0" borderId="10" xfId="0" applyNumberFormat="1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top"/>
    </xf>
    <xf numFmtId="49" fontId="9" fillId="0" borderId="0" xfId="0" applyNumberFormat="1" applyFont="1" applyBorder="1" applyAlignment="1">
      <alignment horizontal="left" vertical="top"/>
    </xf>
    <xf numFmtId="0" fontId="9" fillId="0" borderId="10" xfId="0" applyFont="1" applyBorder="1" applyAlignment="1">
      <alignment horizontal="right" vertical="top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top"/>
    </xf>
    <xf numFmtId="49" fontId="5" fillId="0" borderId="8" xfId="1" applyNumberFormat="1" applyFont="1" applyFill="1" applyBorder="1" applyAlignment="1">
      <alignment horizontal="center" vertical="center" wrapText="1"/>
    </xf>
    <xf numFmtId="49" fontId="5" fillId="0" borderId="0" xfId="0" applyNumberFormat="1" applyFont="1"/>
    <xf numFmtId="4" fontId="5" fillId="0" borderId="0" xfId="0" applyNumberFormat="1" applyFont="1"/>
    <xf numFmtId="0" fontId="5" fillId="0" borderId="22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49" fontId="5" fillId="0" borderId="21" xfId="1" applyNumberFormat="1" applyFont="1" applyBorder="1" applyAlignment="1">
      <alignment horizontal="left" vertical="center" wrapText="1"/>
    </xf>
    <xf numFmtId="0" fontId="5" fillId="0" borderId="23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5" fillId="0" borderId="9" xfId="0" applyFont="1" applyBorder="1"/>
    <xf numFmtId="43" fontId="9" fillId="0" borderId="9" xfId="2" applyFont="1" applyBorder="1" applyAlignment="1">
      <alignment horizontal="right" vertical="top"/>
    </xf>
    <xf numFmtId="43" fontId="9" fillId="0" borderId="9" xfId="2" applyFont="1" applyBorder="1" applyAlignment="1">
      <alignment horizontal="right" vertical="top" wrapText="1"/>
    </xf>
    <xf numFmtId="170" fontId="9" fillId="0" borderId="9" xfId="2" applyNumberFormat="1" applyFont="1" applyBorder="1" applyAlignment="1">
      <alignment horizontal="right" vertical="top" wrapText="1"/>
    </xf>
    <xf numFmtId="171" fontId="13" fillId="0" borderId="0" xfId="0" applyNumberFormat="1" applyFont="1" applyFill="1" applyBorder="1" applyAlignment="1">
      <alignment horizontal="right" vertical="center"/>
    </xf>
    <xf numFmtId="2" fontId="5" fillId="0" borderId="0" xfId="1" applyNumberFormat="1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horizontal="right"/>
    </xf>
    <xf numFmtId="49" fontId="16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>
      <alignment wrapText="1"/>
    </xf>
    <xf numFmtId="49" fontId="15" fillId="0" borderId="10" xfId="0" applyNumberFormat="1" applyFont="1" applyFill="1" applyBorder="1" applyAlignment="1" applyProtection="1"/>
    <xf numFmtId="0" fontId="15" fillId="0" borderId="10" xfId="0" applyNumberFormat="1" applyFont="1" applyFill="1" applyBorder="1" applyAlignment="1" applyProtection="1"/>
    <xf numFmtId="49" fontId="15" fillId="0" borderId="10" xfId="0" applyNumberFormat="1" applyFont="1" applyFill="1" applyBorder="1" applyAlignment="1" applyProtection="1">
      <alignment horizontal="right"/>
    </xf>
    <xf numFmtId="49" fontId="16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>
      <alignment horizontal="right"/>
    </xf>
    <xf numFmtId="49" fontId="18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wrapText="1"/>
    </xf>
    <xf numFmtId="49" fontId="16" fillId="0" borderId="1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horizontal="left"/>
    </xf>
    <xf numFmtId="49" fontId="19" fillId="0" borderId="0" xfId="0" applyNumberFormat="1" applyFont="1" applyFill="1" applyBorder="1" applyAlignment="1" applyProtection="1">
      <alignment horizontal="center" vertical="top"/>
    </xf>
    <xf numFmtId="49" fontId="15" fillId="0" borderId="1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horizontal="right" vertical="top"/>
    </xf>
    <xf numFmtId="49" fontId="19" fillId="0" borderId="0" xfId="0" applyNumberFormat="1" applyFont="1" applyFill="1" applyBorder="1" applyAlignment="1" applyProtection="1">
      <alignment horizontal="center"/>
    </xf>
    <xf numFmtId="49" fontId="18" fillId="0" borderId="0" xfId="0" applyNumberFormat="1" applyFont="1" applyFill="1" applyBorder="1" applyAlignment="1" applyProtection="1">
      <alignment horizontal="left"/>
    </xf>
    <xf numFmtId="49" fontId="16" fillId="0" borderId="1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center"/>
    </xf>
    <xf numFmtId="2" fontId="16" fillId="0" borderId="1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/>
    <xf numFmtId="2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49" fontId="16" fillId="0" borderId="10" xfId="0" applyNumberFormat="1" applyFont="1" applyFill="1" applyBorder="1" applyAlignment="1" applyProtection="1">
      <alignment horizontal="right"/>
    </xf>
    <xf numFmtId="49" fontId="15" fillId="0" borderId="14" xfId="0" applyNumberFormat="1" applyFont="1" applyFill="1" applyBorder="1" applyAlignment="1" applyProtection="1">
      <alignment horizontal="right"/>
    </xf>
    <xf numFmtId="49" fontId="15" fillId="0" borderId="0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wrapText="1"/>
    </xf>
    <xf numFmtId="49" fontId="17" fillId="0" borderId="17" xfId="0" applyNumberFormat="1" applyFont="1" applyFill="1" applyBorder="1" applyAlignment="1" applyProtection="1">
      <alignment horizontal="center" vertical="top" wrapText="1"/>
    </xf>
    <xf numFmtId="49" fontId="17" fillId="0" borderId="13" xfId="0" applyNumberFormat="1" applyFont="1" applyFill="1" applyBorder="1" applyAlignment="1" applyProtection="1">
      <alignment horizontal="center" vertical="top" wrapText="1"/>
    </xf>
    <xf numFmtId="0" fontId="17" fillId="0" borderId="13" xfId="0" applyNumberFormat="1" applyFont="1" applyFill="1" applyBorder="1" applyAlignment="1" applyProtection="1">
      <alignment horizontal="center" vertical="top" wrapText="1"/>
    </xf>
    <xf numFmtId="1" fontId="17" fillId="0" borderId="13" xfId="0" applyNumberFormat="1" applyFont="1" applyFill="1" applyBorder="1" applyAlignment="1" applyProtection="1">
      <alignment horizontal="center" vertical="top" wrapText="1"/>
    </xf>
    <xf numFmtId="0" fontId="17" fillId="0" borderId="13" xfId="0" applyNumberFormat="1" applyFont="1" applyFill="1" applyBorder="1" applyAlignment="1" applyProtection="1">
      <alignment horizontal="right" vertical="top" wrapText="1"/>
    </xf>
    <xf numFmtId="0" fontId="17" fillId="0" borderId="18" xfId="0" applyNumberFormat="1" applyFont="1" applyFill="1" applyBorder="1" applyAlignment="1" applyProtection="1">
      <alignment horizontal="right" vertical="top" wrapText="1"/>
    </xf>
    <xf numFmtId="0" fontId="17" fillId="0" borderId="0" xfId="0" applyNumberFormat="1" applyFont="1" applyFill="1" applyBorder="1" applyAlignment="1" applyProtection="1">
      <alignment wrapText="1"/>
    </xf>
    <xf numFmtId="49" fontId="15" fillId="0" borderId="19" xfId="0" applyNumberFormat="1" applyFont="1" applyFill="1" applyBorder="1" applyAlignment="1" applyProtection="1">
      <alignment vertical="center" wrapText="1"/>
    </xf>
    <xf numFmtId="49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19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 vertical="top" wrapText="1"/>
    </xf>
    <xf numFmtId="2" fontId="15" fillId="0" borderId="0" xfId="0" applyNumberFormat="1" applyFont="1" applyFill="1" applyBorder="1" applyAlignment="1" applyProtection="1">
      <alignment horizontal="right" vertical="top" wrapText="1"/>
    </xf>
    <xf numFmtId="165" fontId="15" fillId="0" borderId="0" xfId="0" applyNumberFormat="1" applyFont="1" applyFill="1" applyBorder="1" applyAlignment="1" applyProtection="1">
      <alignment horizontal="center" vertical="top" wrapText="1"/>
    </xf>
    <xf numFmtId="2" fontId="15" fillId="0" borderId="0" xfId="0" applyNumberFormat="1" applyFont="1" applyFill="1" applyBorder="1" applyAlignment="1" applyProtection="1">
      <alignment horizontal="center" vertical="top" wrapText="1"/>
    </xf>
    <xf numFmtId="4" fontId="15" fillId="0" borderId="20" xfId="0" applyNumberFormat="1" applyFont="1" applyFill="1" applyBorder="1" applyAlignment="1" applyProtection="1">
      <alignment horizontal="right" vertical="top" wrapText="1"/>
    </xf>
    <xf numFmtId="2" fontId="15" fillId="0" borderId="20" xfId="0" applyNumberFormat="1" applyFont="1" applyFill="1" applyBorder="1" applyAlignment="1" applyProtection="1">
      <alignment horizontal="right" vertical="top" wrapText="1"/>
    </xf>
    <xf numFmtId="49" fontId="15" fillId="0" borderId="19" xfId="0" applyNumberFormat="1" applyFont="1" applyFill="1" applyBorder="1" applyAlignment="1" applyProtection="1">
      <alignment horizontal="right" vertical="top" wrapText="1"/>
    </xf>
    <xf numFmtId="166" fontId="1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20" xfId="0" applyNumberFormat="1" applyFont="1" applyFill="1" applyBorder="1" applyAlignment="1" applyProtection="1">
      <alignment horizontal="right" vertical="top" wrapText="1"/>
    </xf>
    <xf numFmtId="49" fontId="15" fillId="0" borderId="19" xfId="0" applyNumberFormat="1" applyFont="1" applyFill="1" applyBorder="1" applyAlignment="1" applyProtection="1">
      <alignment horizontal="center" vertical="top" wrapText="1"/>
    </xf>
    <xf numFmtId="49" fontId="15" fillId="0" borderId="13" xfId="0" applyNumberFormat="1" applyFont="1" applyFill="1" applyBorder="1" applyAlignment="1" applyProtection="1">
      <alignment horizontal="center" vertical="top" wrapText="1"/>
    </xf>
    <xf numFmtId="0" fontId="15" fillId="0" borderId="13" xfId="0" applyNumberFormat="1" applyFont="1" applyFill="1" applyBorder="1" applyAlignment="1" applyProtection="1">
      <alignment horizontal="center" vertical="top" wrapText="1"/>
    </xf>
    <xf numFmtId="2" fontId="15" fillId="0" borderId="13" xfId="0" applyNumberFormat="1" applyFont="1" applyFill="1" applyBorder="1" applyAlignment="1" applyProtection="1">
      <alignment horizontal="right" vertical="top" wrapText="1"/>
    </xf>
    <xf numFmtId="0" fontId="15" fillId="0" borderId="18" xfId="0" applyNumberFormat="1" applyFont="1" applyFill="1" applyBorder="1" applyAlignment="1" applyProtection="1">
      <alignment horizontal="right" vertical="top" wrapText="1"/>
    </xf>
    <xf numFmtId="1" fontId="15" fillId="0" borderId="0" xfId="0" applyNumberFormat="1" applyFont="1" applyFill="1" applyBorder="1" applyAlignment="1" applyProtection="1">
      <alignment horizontal="center" vertical="top" wrapText="1"/>
    </xf>
    <xf numFmtId="49" fontId="17" fillId="0" borderId="19" xfId="0" applyNumberFormat="1" applyFont="1" applyFill="1" applyBorder="1" applyAlignment="1" applyProtection="1">
      <alignment horizontal="center" vertical="top" wrapText="1"/>
    </xf>
    <xf numFmtId="2" fontId="17" fillId="0" borderId="13" xfId="0" applyNumberFormat="1" applyFont="1" applyFill="1" applyBorder="1" applyAlignment="1" applyProtection="1">
      <alignment horizontal="right" vertical="top" wrapText="1"/>
    </xf>
    <xf numFmtId="4" fontId="17" fillId="0" borderId="18" xfId="0" applyNumberFormat="1" applyFont="1" applyFill="1" applyBorder="1" applyAlignment="1" applyProtection="1">
      <alignment horizontal="right" vertical="top" wrapText="1"/>
    </xf>
    <xf numFmtId="2" fontId="17" fillId="0" borderId="13" xfId="0" applyNumberFormat="1" applyFont="1" applyFill="1" applyBorder="1" applyAlignment="1" applyProtection="1">
      <alignment horizontal="center" vertical="top" wrapText="1"/>
    </xf>
    <xf numFmtId="167" fontId="15" fillId="0" borderId="0" xfId="0" applyNumberFormat="1" applyFont="1" applyFill="1" applyBorder="1" applyAlignment="1" applyProtection="1">
      <alignment horizontal="center" vertical="top" wrapText="1"/>
    </xf>
    <xf numFmtId="168" fontId="15" fillId="0" borderId="0" xfId="0" applyNumberFormat="1" applyFont="1" applyFill="1" applyBorder="1" applyAlignment="1" applyProtection="1">
      <alignment horizontal="center" vertical="top" wrapText="1"/>
    </xf>
    <xf numFmtId="165" fontId="17" fillId="0" borderId="13" xfId="0" applyNumberFormat="1" applyFont="1" applyFill="1" applyBorder="1" applyAlignment="1" applyProtection="1">
      <alignment horizontal="center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4" fontId="17" fillId="0" borderId="13" xfId="0" applyNumberFormat="1" applyFont="1" applyFill="1" applyBorder="1" applyAlignment="1" applyProtection="1">
      <alignment horizontal="right" vertical="top" wrapText="1"/>
    </xf>
    <xf numFmtId="49" fontId="17" fillId="0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right" vertical="top" wrapText="1"/>
    </xf>
    <xf numFmtId="49" fontId="15" fillId="0" borderId="17" xfId="0" applyNumberFormat="1" applyFont="1" applyFill="1" applyBorder="1" applyAlignment="1" applyProtection="1"/>
    <xf numFmtId="49" fontId="17" fillId="0" borderId="13" xfId="0" applyNumberFormat="1" applyFont="1" applyFill="1" applyBorder="1" applyAlignment="1" applyProtection="1">
      <alignment horizontal="right" vertical="top" wrapText="1"/>
    </xf>
    <xf numFmtId="0" fontId="17" fillId="0" borderId="13" xfId="0" applyNumberFormat="1" applyFont="1" applyFill="1" applyBorder="1" applyAlignment="1" applyProtection="1">
      <alignment horizontal="right" vertical="top"/>
    </xf>
    <xf numFmtId="0" fontId="17" fillId="0" borderId="13" xfId="0" applyNumberFormat="1" applyFont="1" applyFill="1" applyBorder="1" applyAlignment="1" applyProtection="1">
      <alignment horizontal="center" vertical="top"/>
    </xf>
    <xf numFmtId="0" fontId="17" fillId="0" borderId="18" xfId="0" applyNumberFormat="1" applyFont="1" applyFill="1" applyBorder="1" applyAlignment="1" applyProtection="1">
      <alignment horizontal="right" vertical="top"/>
    </xf>
    <xf numFmtId="49" fontId="15" fillId="0" borderId="19" xfId="0" applyNumberFormat="1" applyFont="1" applyFill="1" applyBorder="1" applyAlignment="1" applyProtection="1"/>
    <xf numFmtId="4" fontId="15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4" fontId="15" fillId="0" borderId="2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5" fillId="0" borderId="20" xfId="0" applyNumberFormat="1" applyFont="1" applyFill="1" applyBorder="1" applyAlignment="1" applyProtection="1">
      <alignment horizontal="right" vertical="top"/>
    </xf>
    <xf numFmtId="2" fontId="15" fillId="0" borderId="0" xfId="0" applyNumberFormat="1" applyFont="1" applyFill="1" applyBorder="1" applyAlignment="1" applyProtection="1">
      <alignment horizontal="right" vertical="top"/>
    </xf>
    <xf numFmtId="49" fontId="17" fillId="0" borderId="0" xfId="0" applyNumberFormat="1" applyFont="1" applyFill="1" applyBorder="1" applyAlignment="1" applyProtection="1">
      <alignment horizontal="right" vertical="top" wrapText="1"/>
    </xf>
    <xf numFmtId="4" fontId="17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4" fontId="17" fillId="0" borderId="20" xfId="0" applyNumberFormat="1" applyFont="1" applyFill="1" applyBorder="1" applyAlignment="1" applyProtection="1">
      <alignment horizontal="right" vertical="top"/>
    </xf>
    <xf numFmtId="2" fontId="17" fillId="0" borderId="18" xfId="0" applyNumberFormat="1" applyFont="1" applyFill="1" applyBorder="1" applyAlignment="1" applyProtection="1">
      <alignment horizontal="right" vertical="top" wrapText="1"/>
    </xf>
    <xf numFmtId="49" fontId="15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23" fillId="0" borderId="0" xfId="0" applyNumberFormat="1" applyFont="1" applyFill="1" applyBorder="1" applyAlignment="1" applyProtection="1"/>
    <xf numFmtId="2" fontId="17" fillId="0" borderId="0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right" vertical="top"/>
    </xf>
    <xf numFmtId="49" fontId="15" fillId="0" borderId="13" xfId="0" applyNumberFormat="1" applyFont="1" applyFill="1" applyBorder="1" applyAlignment="1" applyProtection="1"/>
    <xf numFmtId="0" fontId="15" fillId="0" borderId="13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/>
    <xf numFmtId="4" fontId="5" fillId="0" borderId="8" xfId="1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7" fillId="0" borderId="13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20" fillId="0" borderId="0" xfId="0" applyNumberFormat="1" applyFont="1" applyFill="1" applyBorder="1" applyAlignment="1" applyProtection="1">
      <alignment horizontal="center"/>
    </xf>
    <xf numFmtId="0" fontId="15" fillId="0" borderId="25" xfId="0" applyNumberFormat="1" applyFont="1" applyFill="1" applyBorder="1" applyAlignment="1" applyProtection="1">
      <alignment horizontal="center" vertical="center" wrapText="1"/>
    </xf>
    <xf numFmtId="49" fontId="15" fillId="0" borderId="25" xfId="0" applyNumberFormat="1" applyFont="1" applyFill="1" applyBorder="1" applyAlignment="1" applyProtection="1">
      <alignment horizontal="center" vertical="center"/>
    </xf>
    <xf numFmtId="0" fontId="15" fillId="0" borderId="25" xfId="0" applyNumberFormat="1" applyFont="1" applyFill="1" applyBorder="1" applyAlignment="1" applyProtection="1">
      <alignment horizontal="center" vertical="center"/>
    </xf>
    <xf numFmtId="0" fontId="17" fillId="0" borderId="20" xfId="0" applyNumberFormat="1" applyFont="1" applyFill="1" applyBorder="1" applyAlignment="1" applyProtection="1">
      <alignment horizontal="right" vertical="top"/>
    </xf>
    <xf numFmtId="166" fontId="17" fillId="0" borderId="13" xfId="0" applyNumberFormat="1" applyFont="1" applyFill="1" applyBorder="1" applyAlignment="1" applyProtection="1">
      <alignment horizontal="center" vertical="top" wrapText="1"/>
    </xf>
    <xf numFmtId="169" fontId="15" fillId="0" borderId="0" xfId="0" applyNumberFormat="1" applyFont="1" applyFill="1" applyBorder="1" applyAlignment="1" applyProtection="1">
      <alignment horizontal="center" vertical="top" wrapText="1"/>
    </xf>
    <xf numFmtId="0" fontId="5" fillId="0" borderId="8" xfId="1" applyFont="1" applyBorder="1" applyAlignment="1">
      <alignment horizontal="left" vertical="center" wrapText="1"/>
    </xf>
    <xf numFmtId="43" fontId="5" fillId="0" borderId="7" xfId="2" applyFont="1" applyBorder="1" applyAlignment="1">
      <alignment horizontal="center" wrapText="1"/>
    </xf>
    <xf numFmtId="43" fontId="5" fillId="0" borderId="8" xfId="2" applyFont="1" applyBorder="1" applyAlignment="1">
      <alignment horizontal="center" wrapText="1"/>
    </xf>
    <xf numFmtId="43" fontId="9" fillId="0" borderId="9" xfId="2" applyFont="1" applyBorder="1" applyAlignment="1">
      <alignment vertical="top" wrapText="1"/>
    </xf>
    <xf numFmtId="0" fontId="5" fillId="0" borderId="24" xfId="1" applyFont="1" applyFill="1" applyBorder="1" applyAlignment="1">
      <alignment horizontal="left" vertical="center" wrapText="1"/>
    </xf>
    <xf numFmtId="1" fontId="5" fillId="0" borderId="24" xfId="1" applyNumberFormat="1" applyFont="1" applyFill="1" applyBorder="1" applyAlignment="1">
      <alignment horizontal="center" vertical="center" wrapText="1"/>
    </xf>
    <xf numFmtId="4" fontId="5" fillId="0" borderId="24" xfId="1" applyNumberFormat="1" applyFont="1" applyFill="1" applyBorder="1" applyAlignment="1">
      <alignment horizontal="center" vertical="center" wrapText="1"/>
    </xf>
    <xf numFmtId="0" fontId="5" fillId="0" borderId="24" xfId="1" applyFont="1" applyBorder="1" applyAlignment="1">
      <alignment horizontal="left" vertical="center" wrapText="1"/>
    </xf>
    <xf numFmtId="1" fontId="5" fillId="0" borderId="24" xfId="1" applyNumberFormat="1" applyFont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25" fillId="0" borderId="0" xfId="7" applyFont="1" applyAlignment="1">
      <alignment horizontal="right"/>
    </xf>
    <xf numFmtId="0" fontId="26" fillId="0" borderId="0" xfId="7" applyFont="1" applyAlignment="1">
      <alignment horizontal="right" vertical="top"/>
    </xf>
    <xf numFmtId="0" fontId="26" fillId="0" borderId="0" xfId="7" applyFont="1" applyFill="1" applyAlignment="1">
      <alignment horizontal="right" vertical="top"/>
    </xf>
    <xf numFmtId="0" fontId="1" fillId="0" borderId="0" xfId="7"/>
    <xf numFmtId="0" fontId="25" fillId="0" borderId="0" xfId="7" applyFont="1" applyFill="1" applyAlignment="1">
      <alignment wrapText="1"/>
    </xf>
    <xf numFmtId="0" fontId="25" fillId="0" borderId="0" xfId="7" applyFont="1" applyAlignment="1">
      <alignment wrapText="1"/>
    </xf>
    <xf numFmtId="0" fontId="1" fillId="0" borderId="0" xfId="7" applyFill="1" applyAlignment="1">
      <alignment horizontal="center"/>
    </xf>
    <xf numFmtId="0" fontId="28" fillId="0" borderId="0" xfId="8" applyFill="1" applyAlignment="1">
      <alignment wrapText="1"/>
    </xf>
    <xf numFmtId="0" fontId="1" fillId="0" borderId="0" xfId="7" applyFont="1"/>
    <xf numFmtId="0" fontId="28" fillId="0" borderId="0" xfId="8" applyFill="1" applyAlignment="1">
      <alignment horizontal="center" wrapText="1"/>
    </xf>
    <xf numFmtId="0" fontId="25" fillId="0" borderId="0" xfId="7" applyFont="1" applyAlignment="1">
      <alignment vertical="top" wrapText="1"/>
    </xf>
    <xf numFmtId="0" fontId="30" fillId="0" borderId="0" xfId="7" applyFont="1" applyAlignment="1">
      <alignment vertical="top" wrapText="1"/>
    </xf>
    <xf numFmtId="0" fontId="30" fillId="0" borderId="0" xfId="7" applyFont="1" applyFill="1" applyAlignment="1">
      <alignment vertical="top" wrapText="1"/>
    </xf>
    <xf numFmtId="0" fontId="25" fillId="0" borderId="0" xfId="7" applyFont="1" applyAlignment="1">
      <alignment vertical="top"/>
    </xf>
    <xf numFmtId="0" fontId="30" fillId="0" borderId="0" xfId="7" applyFont="1" applyAlignment="1">
      <alignment vertical="top"/>
    </xf>
    <xf numFmtId="0" fontId="30" fillId="0" borderId="0" xfId="7" applyFont="1" applyFill="1" applyAlignment="1">
      <alignment vertical="top"/>
    </xf>
    <xf numFmtId="0" fontId="32" fillId="0" borderId="0" xfId="10" applyFont="1" applyFill="1"/>
    <xf numFmtId="0" fontId="33" fillId="0" borderId="0" xfId="7" applyFont="1" applyFill="1"/>
    <xf numFmtId="0" fontId="29" fillId="0" borderId="0" xfId="7" applyFont="1" applyFill="1" applyAlignment="1">
      <alignment vertical="top"/>
    </xf>
    <xf numFmtId="173" fontId="27" fillId="0" borderId="0" xfId="11" applyFont="1" applyFill="1" applyAlignment="1">
      <alignment vertical="top"/>
    </xf>
    <xf numFmtId="0" fontId="27" fillId="0" borderId="0" xfId="7" applyFont="1" applyFill="1" applyAlignment="1">
      <alignment vertical="top"/>
    </xf>
    <xf numFmtId="0" fontId="32" fillId="0" borderId="0" xfId="10" applyFont="1" applyFill="1" applyAlignment="1">
      <alignment horizontal="left" vertical="center"/>
    </xf>
    <xf numFmtId="0" fontId="29" fillId="0" borderId="26" xfId="8" applyNumberFormat="1" applyFont="1" applyBorder="1" applyAlignment="1">
      <alignment horizontal="center" vertical="top" wrapText="1"/>
    </xf>
    <xf numFmtId="0" fontId="29" fillId="0" borderId="0" xfId="8" applyNumberFormat="1" applyFont="1"/>
    <xf numFmtId="49" fontId="29" fillId="0" borderId="26" xfId="8" applyNumberFormat="1" applyFont="1" applyBorder="1" applyAlignment="1">
      <alignment horizontal="center" wrapText="1"/>
    </xf>
    <xf numFmtId="0" fontId="29" fillId="0" borderId="26" xfId="8" applyNumberFormat="1" applyFont="1" applyBorder="1" applyAlignment="1">
      <alignment horizontal="center" wrapText="1"/>
    </xf>
    <xf numFmtId="49" fontId="14" fillId="0" borderId="33" xfId="8" applyNumberFormat="1" applyFont="1" applyBorder="1" applyAlignment="1">
      <alignment horizontal="right" vertical="top" wrapText="1"/>
    </xf>
    <xf numFmtId="0" fontId="29" fillId="0" borderId="33" xfId="8" applyNumberFormat="1" applyFont="1" applyBorder="1" applyAlignment="1">
      <alignment horizontal="left" vertical="top" wrapText="1"/>
    </xf>
    <xf numFmtId="4" fontId="29" fillId="0" borderId="33" xfId="8" applyNumberFormat="1" applyFont="1" applyBorder="1" applyAlignment="1">
      <alignment horizontal="right" vertical="top" wrapText="1"/>
    </xf>
    <xf numFmtId="166" fontId="29" fillId="0" borderId="0" xfId="8" applyNumberFormat="1" applyFont="1"/>
    <xf numFmtId="49" fontId="14" fillId="0" borderId="37" xfId="8" applyNumberFormat="1" applyFont="1" applyBorder="1" applyAlignment="1">
      <alignment horizontal="right" vertical="top" wrapText="1"/>
    </xf>
    <xf numFmtId="0" fontId="14" fillId="0" borderId="37" xfId="8" applyNumberFormat="1" applyFont="1" applyBorder="1" applyAlignment="1">
      <alignment horizontal="left" vertical="top" wrapText="1"/>
    </xf>
    <xf numFmtId="0" fontId="14" fillId="0" borderId="37" xfId="8" applyNumberFormat="1" applyFont="1" applyBorder="1" applyAlignment="1">
      <alignment horizontal="right" vertical="top" wrapText="1"/>
    </xf>
    <xf numFmtId="49" fontId="14" fillId="0" borderId="41" xfId="8" applyNumberFormat="1" applyFont="1" applyBorder="1" applyAlignment="1">
      <alignment horizontal="right" vertical="top" wrapText="1"/>
    </xf>
    <xf numFmtId="0" fontId="29" fillId="0" borderId="41" xfId="8" applyNumberFormat="1" applyFont="1" applyBorder="1" applyAlignment="1">
      <alignment horizontal="left" vertical="top" wrapText="1"/>
    </xf>
    <xf numFmtId="0" fontId="29" fillId="0" borderId="41" xfId="8" applyNumberFormat="1" applyFont="1" applyBorder="1" applyAlignment="1">
      <alignment horizontal="right" vertical="top" wrapText="1"/>
    </xf>
    <xf numFmtId="49" fontId="14" fillId="0" borderId="45" xfId="8" applyNumberFormat="1" applyFont="1" applyBorder="1" applyAlignment="1">
      <alignment horizontal="right" vertical="top" wrapText="1"/>
    </xf>
    <xf numFmtId="0" fontId="29" fillId="0" borderId="45" xfId="8" applyNumberFormat="1" applyFont="1" applyBorder="1" applyAlignment="1">
      <alignment horizontal="left" vertical="top" wrapText="1"/>
    </xf>
    <xf numFmtId="0" fontId="29" fillId="0" borderId="45" xfId="8" applyNumberFormat="1" applyFont="1" applyBorder="1" applyAlignment="1">
      <alignment horizontal="right" vertical="top" wrapText="1"/>
    </xf>
    <xf numFmtId="0" fontId="29" fillId="0" borderId="0" xfId="8" applyNumberFormat="1" applyFont="1" applyFill="1"/>
    <xf numFmtId="49" fontId="14" fillId="0" borderId="46" xfId="12" applyNumberFormat="1" applyFont="1" applyBorder="1" applyAlignment="1">
      <alignment horizontal="center" vertical="top" wrapText="1"/>
    </xf>
    <xf numFmtId="0" fontId="14" fillId="0" borderId="46" xfId="12" applyNumberFormat="1" applyFont="1" applyBorder="1" applyAlignment="1">
      <alignment horizontal="left" vertical="top" wrapText="1"/>
    </xf>
    <xf numFmtId="4" fontId="14" fillId="0" borderId="46" xfId="12" applyNumberFormat="1" applyFont="1" applyFill="1" applyBorder="1" applyAlignment="1">
      <alignment horizontal="right" vertical="top" wrapText="1"/>
    </xf>
    <xf numFmtId="0" fontId="1" fillId="0" borderId="0" xfId="13" applyNumberFormat="1" applyFont="1" applyFill="1"/>
    <xf numFmtId="0" fontId="1" fillId="0" borderId="0" xfId="13" applyNumberFormat="1" applyFont="1"/>
    <xf numFmtId="49" fontId="14" fillId="0" borderId="49" xfId="12" applyNumberFormat="1" applyFont="1" applyBorder="1" applyAlignment="1">
      <alignment horizontal="center" vertical="top" wrapText="1"/>
    </xf>
    <xf numFmtId="4" fontId="14" fillId="0" borderId="49" xfId="12" applyNumberFormat="1" applyFont="1" applyFill="1" applyBorder="1" applyAlignment="1">
      <alignment horizontal="right" vertical="top" wrapText="1"/>
    </xf>
    <xf numFmtId="49" fontId="14" fillId="0" borderId="49" xfId="12" applyNumberFormat="1" applyFont="1" applyFill="1" applyBorder="1" applyAlignment="1">
      <alignment horizontal="center" vertical="top" wrapText="1"/>
    </xf>
    <xf numFmtId="0" fontId="25" fillId="0" borderId="49" xfId="12" applyNumberFormat="1" applyFont="1" applyFill="1" applyBorder="1" applyAlignment="1">
      <alignment horizontal="left" vertical="top" wrapText="1"/>
    </xf>
    <xf numFmtId="4" fontId="31" fillId="0" borderId="49" xfId="12" applyNumberFormat="1" applyFont="1" applyFill="1" applyBorder="1" applyAlignment="1">
      <alignment horizontal="right" vertical="top" wrapText="1"/>
    </xf>
    <xf numFmtId="0" fontId="1" fillId="0" borderId="19" xfId="14" applyNumberFormat="1" applyFont="1" applyFill="1" applyBorder="1" applyAlignment="1"/>
    <xf numFmtId="0" fontId="1" fillId="0" borderId="0" xfId="14" applyNumberFormat="1" applyFont="1" applyFill="1" applyAlignment="1"/>
    <xf numFmtId="0" fontId="1" fillId="0" borderId="0" xfId="14" applyNumberFormat="1" applyFont="1" applyFill="1"/>
    <xf numFmtId="0" fontId="1" fillId="2" borderId="0" xfId="14" applyNumberFormat="1" applyFont="1" applyFill="1"/>
    <xf numFmtId="0" fontId="25" fillId="0" borderId="49" xfId="8" applyNumberFormat="1" applyFont="1" applyBorder="1" applyAlignment="1">
      <alignment horizontal="left" vertical="top" wrapText="1"/>
    </xf>
    <xf numFmtId="4" fontId="29" fillId="0" borderId="49" xfId="8" applyNumberFormat="1" applyFont="1" applyFill="1" applyBorder="1" applyAlignment="1">
      <alignment horizontal="right" vertical="top" wrapText="1"/>
    </xf>
    <xf numFmtId="0" fontId="24" fillId="0" borderId="0" xfId="13" applyNumberFormat="1" applyFont="1" applyFill="1" applyAlignment="1">
      <alignment horizontal="center"/>
    </xf>
    <xf numFmtId="0" fontId="25" fillId="0" borderId="0" xfId="13" applyNumberFormat="1" applyFont="1" applyAlignment="1">
      <alignment wrapText="1"/>
    </xf>
    <xf numFmtId="0" fontId="25" fillId="0" borderId="0" xfId="13" applyNumberFormat="1" applyFont="1" applyFill="1" applyAlignment="1">
      <alignment wrapText="1"/>
    </xf>
    <xf numFmtId="0" fontId="25" fillId="0" borderId="0" xfId="15" applyFont="1" applyFill="1"/>
    <xf numFmtId="0" fontId="16" fillId="0" borderId="0" xfId="16" applyFont="1" applyAlignment="1">
      <alignment horizontal="right" vertical="top" wrapText="1"/>
    </xf>
    <xf numFmtId="43" fontId="16" fillId="0" borderId="0" xfId="16" applyNumberFormat="1" applyFont="1" applyAlignment="1">
      <alignment horizontal="right" vertical="top" wrapText="1"/>
    </xf>
    <xf numFmtId="0" fontId="16" fillId="0" borderId="0" xfId="16" applyFont="1" applyAlignment="1">
      <alignment horizontal="right" vertical="top"/>
    </xf>
    <xf numFmtId="0" fontId="9" fillId="0" borderId="0" xfId="16" applyFont="1"/>
    <xf numFmtId="0" fontId="25" fillId="0" borderId="0" xfId="16" applyNumberFormat="1" applyFont="1" applyAlignment="1">
      <alignment wrapText="1"/>
    </xf>
    <xf numFmtId="0" fontId="25" fillId="0" borderId="0" xfId="16" applyNumberFormat="1" applyFont="1" applyFill="1" applyAlignment="1">
      <alignment wrapText="1"/>
    </xf>
    <xf numFmtId="0" fontId="1" fillId="0" borderId="0" xfId="16" applyNumberFormat="1" applyFont="1"/>
    <xf numFmtId="0" fontId="25" fillId="0" borderId="0" xfId="7" applyNumberFormat="1" applyFont="1" applyAlignment="1">
      <alignment wrapText="1"/>
    </xf>
    <xf numFmtId="0" fontId="25" fillId="0" borderId="0" xfId="7" applyNumberFormat="1" applyFont="1" applyFill="1" applyAlignment="1">
      <alignment wrapText="1"/>
    </xf>
    <xf numFmtId="0" fontId="1" fillId="0" borderId="0" xfId="7" applyNumberFormat="1" applyFont="1"/>
    <xf numFmtId="0" fontId="9" fillId="0" borderId="9" xfId="0" applyFont="1" applyFill="1" applyBorder="1" applyAlignment="1">
      <alignment horizontal="center" vertical="top" wrapText="1"/>
    </xf>
    <xf numFmtId="49" fontId="9" fillId="0" borderId="9" xfId="0" applyNumberFormat="1" applyFont="1" applyFill="1" applyBorder="1" applyAlignment="1">
      <alignment horizontal="left" vertical="top" wrapText="1"/>
    </xf>
    <xf numFmtId="43" fontId="9" fillId="0" borderId="9" xfId="2" applyFont="1" applyFill="1" applyBorder="1" applyAlignment="1">
      <alignment horizontal="right" vertical="top"/>
    </xf>
    <xf numFmtId="43" fontId="9" fillId="0" borderId="9" xfId="2" applyFont="1" applyFill="1" applyBorder="1" applyAlignment="1">
      <alignment vertical="top"/>
    </xf>
    <xf numFmtId="43" fontId="9" fillId="0" borderId="9" xfId="2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horizontal="center" vertical="top"/>
    </xf>
    <xf numFmtId="0" fontId="9" fillId="0" borderId="9" xfId="0" applyFont="1" applyFill="1" applyBorder="1" applyAlignment="1">
      <alignment horizontal="right" vertical="top"/>
    </xf>
    <xf numFmtId="49" fontId="9" fillId="0" borderId="9" xfId="0" applyNumberFormat="1" applyFont="1" applyFill="1" applyBorder="1" applyAlignment="1">
      <alignment horizontal="left" vertical="top"/>
    </xf>
    <xf numFmtId="49" fontId="10" fillId="0" borderId="9" xfId="0" applyNumberFormat="1" applyFont="1" applyFill="1" applyBorder="1" applyAlignment="1">
      <alignment horizontal="right" vertical="top" wrapText="1"/>
    </xf>
    <xf numFmtId="167" fontId="5" fillId="0" borderId="6" xfId="1" applyNumberFormat="1" applyFont="1" applyFill="1" applyBorder="1" applyAlignment="1">
      <alignment horizontal="center" vertical="center" wrapText="1"/>
    </xf>
    <xf numFmtId="43" fontId="34" fillId="0" borderId="9" xfId="2" applyFont="1" applyBorder="1" applyAlignment="1">
      <alignment horizontal="righ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49" fontId="10" fillId="0" borderId="9" xfId="0" applyNumberFormat="1" applyFont="1" applyFill="1" applyBorder="1" applyAlignment="1">
      <alignment horizontal="right" vertical="top" wrapText="1"/>
    </xf>
    <xf numFmtId="0" fontId="0" fillId="0" borderId="9" xfId="0" applyFill="1" applyBorder="1" applyAlignment="1">
      <alignment vertical="top" wrapText="1"/>
    </xf>
    <xf numFmtId="49" fontId="10" fillId="0" borderId="9" xfId="0" applyNumberFormat="1" applyFont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9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center" vertical="top"/>
    </xf>
    <xf numFmtId="49" fontId="15" fillId="0" borderId="0" xfId="0" applyNumberFormat="1" applyFont="1" applyFill="1" applyBorder="1" applyAlignment="1" applyProtection="1">
      <alignment horizontal="left" vertical="top"/>
    </xf>
    <xf numFmtId="49" fontId="15" fillId="0" borderId="0" xfId="0" applyNumberFormat="1" applyFont="1" applyFill="1" applyBorder="1" applyAlignment="1" applyProtection="1">
      <alignment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2" fontId="16" fillId="0" borderId="14" xfId="0" applyNumberFormat="1" applyFont="1" applyFill="1" applyBorder="1" applyAlignment="1" applyProtection="1">
      <alignment horizontal="right"/>
    </xf>
    <xf numFmtId="0" fontId="16" fillId="0" borderId="14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Border="1" applyAlignment="1" applyProtection="1">
      <alignment horizontal="center"/>
    </xf>
    <xf numFmtId="49" fontId="16" fillId="0" borderId="10" xfId="0" applyNumberFormat="1" applyFont="1" applyFill="1" applyBorder="1" applyAlignment="1" applyProtection="1">
      <alignment horizontal="center" wrapText="1"/>
    </xf>
    <xf numFmtId="49" fontId="19" fillId="0" borderId="13" xfId="0" applyNumberFormat="1" applyFont="1" applyFill="1" applyBorder="1" applyAlignment="1" applyProtection="1">
      <alignment horizontal="center" vertical="top"/>
    </xf>
    <xf numFmtId="49" fontId="16" fillId="0" borderId="10" xfId="0" applyNumberFormat="1" applyFont="1" applyFill="1" applyBorder="1" applyAlignment="1" applyProtection="1">
      <alignment horizontal="left" wrapText="1"/>
    </xf>
    <xf numFmtId="49" fontId="19" fillId="0" borderId="13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left" wrapText="1"/>
    </xf>
    <xf numFmtId="49" fontId="16" fillId="0" borderId="0" xfId="0" applyNumberFormat="1" applyFont="1" applyFill="1" applyBorder="1" applyAlignment="1" applyProtection="1">
      <alignment horizontal="center" wrapText="1"/>
    </xf>
    <xf numFmtId="0" fontId="15" fillId="0" borderId="25" xfId="0" applyNumberFormat="1" applyFont="1" applyFill="1" applyBorder="1" applyAlignment="1" applyProtection="1">
      <alignment horizontal="center" vertical="center" wrapText="1"/>
    </xf>
    <xf numFmtId="0" fontId="15" fillId="0" borderId="25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left" vertical="center" wrapText="1"/>
    </xf>
    <xf numFmtId="49" fontId="22" fillId="0" borderId="14" xfId="0" applyNumberFormat="1" applyFont="1" applyFill="1" applyBorder="1" applyAlignment="1" applyProtection="1">
      <alignment horizontal="left" vertical="center" wrapText="1"/>
    </xf>
    <xf numFmtId="49" fontId="22" fillId="0" borderId="16" xfId="0" applyNumberFormat="1" applyFont="1" applyFill="1" applyBorder="1" applyAlignment="1" applyProtection="1">
      <alignment horizontal="left" vertical="center" wrapText="1"/>
    </xf>
    <xf numFmtId="49" fontId="17" fillId="0" borderId="15" xfId="0" applyNumberFormat="1" applyFont="1" applyFill="1" applyBorder="1" applyAlignment="1" applyProtection="1">
      <alignment horizontal="left" vertical="center" wrapText="1"/>
    </xf>
    <xf numFmtId="49" fontId="17" fillId="0" borderId="14" xfId="0" applyNumberFormat="1" applyFont="1" applyFill="1" applyBorder="1" applyAlignment="1" applyProtection="1">
      <alignment horizontal="left" vertical="center" wrapText="1"/>
    </xf>
    <xf numFmtId="49" fontId="17" fillId="0" borderId="16" xfId="0" applyNumberFormat="1" applyFont="1" applyFill="1" applyBorder="1" applyAlignment="1" applyProtection="1">
      <alignment horizontal="left" vertical="center" wrapText="1"/>
    </xf>
    <xf numFmtId="49" fontId="17" fillId="0" borderId="13" xfId="0" applyNumberFormat="1" applyFont="1" applyFill="1" applyBorder="1" applyAlignment="1" applyProtection="1">
      <alignment horizontal="left" vertical="top" wrapText="1"/>
    </xf>
    <xf numFmtId="49" fontId="15" fillId="0" borderId="20" xfId="0" applyNumberFormat="1" applyFont="1" applyFill="1" applyBorder="1" applyAlignment="1" applyProtection="1">
      <alignment horizontal="left" vertical="top" wrapText="1"/>
    </xf>
    <xf numFmtId="49" fontId="15" fillId="0" borderId="25" xfId="0" applyNumberFormat="1" applyFont="1" applyFill="1" applyBorder="1" applyAlignment="1" applyProtection="1">
      <alignment horizontal="center" vertical="center" wrapText="1"/>
    </xf>
    <xf numFmtId="49" fontId="15" fillId="0" borderId="13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0" fontId="19" fillId="0" borderId="13" xfId="0" applyNumberFormat="1" applyFont="1" applyFill="1" applyBorder="1" applyAlignment="1" applyProtection="1">
      <alignment horizontal="center" vertical="center"/>
    </xf>
    <xf numFmtId="0" fontId="16" fillId="0" borderId="10" xfId="0" applyNumberFormat="1" applyFont="1" applyFill="1" applyBorder="1" applyAlignment="1" applyProtection="1">
      <alignment horizontal="left" vertical="top"/>
    </xf>
    <xf numFmtId="0" fontId="25" fillId="0" borderId="0" xfId="15" applyNumberFormat="1" applyFont="1" applyFill="1" applyBorder="1" applyAlignment="1">
      <alignment horizontal="left" wrapText="1"/>
    </xf>
    <xf numFmtId="0" fontId="25" fillId="0" borderId="10" xfId="15" applyNumberFormat="1" applyFont="1" applyFill="1" applyBorder="1" applyAlignment="1">
      <alignment horizontal="left" wrapText="1"/>
    </xf>
    <xf numFmtId="0" fontId="25" fillId="0" borderId="50" xfId="12" applyNumberFormat="1" applyFont="1" applyFill="1" applyBorder="1" applyAlignment="1">
      <alignment horizontal="left" vertical="top" wrapText="1"/>
    </xf>
    <xf numFmtId="0" fontId="25" fillId="0" borderId="52" xfId="12" applyNumberFormat="1" applyFont="1" applyFill="1" applyBorder="1" applyAlignment="1">
      <alignment horizontal="left" vertical="top" wrapText="1"/>
    </xf>
    <xf numFmtId="0" fontId="25" fillId="0" borderId="51" xfId="12" applyNumberFormat="1" applyFont="1" applyFill="1" applyBorder="1" applyAlignment="1">
      <alignment horizontal="left" vertical="top" wrapText="1"/>
    </xf>
    <xf numFmtId="0" fontId="14" fillId="0" borderId="50" xfId="12" applyNumberFormat="1" applyFont="1" applyBorder="1" applyAlignment="1">
      <alignment horizontal="left" vertical="top" wrapText="1"/>
    </xf>
    <xf numFmtId="0" fontId="14" fillId="0" borderId="51" xfId="12" applyNumberFormat="1" applyFont="1" applyBorder="1" applyAlignment="1">
      <alignment horizontal="left" vertical="top" wrapText="1"/>
    </xf>
    <xf numFmtId="0" fontId="14" fillId="0" borderId="52" xfId="12" applyNumberFormat="1" applyFont="1" applyBorder="1" applyAlignment="1">
      <alignment horizontal="left" vertical="top" wrapText="1"/>
    </xf>
    <xf numFmtId="0" fontId="25" fillId="0" borderId="50" xfId="8" applyNumberFormat="1" applyFont="1" applyBorder="1" applyAlignment="1">
      <alignment horizontal="left" vertical="top" wrapText="1"/>
    </xf>
    <xf numFmtId="0" fontId="25" fillId="0" borderId="52" xfId="8" applyNumberFormat="1" applyFont="1" applyBorder="1" applyAlignment="1">
      <alignment horizontal="left" vertical="top" wrapText="1"/>
    </xf>
    <xf numFmtId="0" fontId="25" fillId="0" borderId="51" xfId="8" applyNumberFormat="1" applyFont="1" applyBorder="1" applyAlignment="1">
      <alignment horizontal="left" vertical="top" wrapText="1"/>
    </xf>
    <xf numFmtId="0" fontId="27" fillId="0" borderId="0" xfId="9" quotePrefix="1" applyFont="1" applyAlignment="1">
      <alignment horizontal="left" vertical="top" wrapText="1"/>
    </xf>
    <xf numFmtId="0" fontId="14" fillId="0" borderId="0" xfId="7" applyFont="1" applyAlignment="1">
      <alignment horizontal="center" vertical="top" wrapText="1"/>
    </xf>
    <xf numFmtId="0" fontId="25" fillId="0" borderId="0" xfId="7" applyFont="1" applyAlignment="1">
      <alignment horizontal="center" vertical="center"/>
    </xf>
    <xf numFmtId="0" fontId="25" fillId="0" borderId="0" xfId="7" applyFont="1" applyAlignment="1">
      <alignment horizontal="left" vertical="top" wrapText="1"/>
    </xf>
    <xf numFmtId="0" fontId="27" fillId="0" borderId="0" xfId="7" quotePrefix="1" applyFont="1" applyFill="1" applyAlignment="1">
      <alignment horizontal="left" vertical="top" wrapText="1"/>
    </xf>
    <xf numFmtId="0" fontId="27" fillId="0" borderId="0" xfId="7" applyFont="1" applyFill="1" applyAlignment="1">
      <alignment horizontal="left" vertical="top" wrapText="1"/>
    </xf>
    <xf numFmtId="0" fontId="27" fillId="0" borderId="0" xfId="7" quotePrefix="1" applyFont="1" applyAlignment="1">
      <alignment horizontal="left" vertical="top" wrapText="1"/>
    </xf>
    <xf numFmtId="0" fontId="29" fillId="0" borderId="27" xfId="8" applyNumberFormat="1" applyFont="1" applyBorder="1" applyAlignment="1">
      <alignment horizontal="center" vertical="top" wrapText="1"/>
    </xf>
    <xf numFmtId="0" fontId="29" fillId="0" borderId="28" xfId="8" applyNumberFormat="1" applyFont="1" applyBorder="1" applyAlignment="1">
      <alignment horizontal="center" vertical="top" wrapText="1"/>
    </xf>
    <xf numFmtId="0" fontId="29" fillId="0" borderId="29" xfId="8" applyNumberFormat="1" applyFont="1" applyBorder="1" applyAlignment="1">
      <alignment horizontal="center" vertical="top" wrapText="1"/>
    </xf>
    <xf numFmtId="0" fontId="29" fillId="0" borderId="0" xfId="7" applyFont="1" applyFill="1" applyAlignment="1">
      <alignment horizontal="left" vertical="top" wrapText="1"/>
    </xf>
    <xf numFmtId="0" fontId="29" fillId="0" borderId="30" xfId="8" applyNumberFormat="1" applyFont="1" applyBorder="1" applyAlignment="1">
      <alignment horizontal="center" wrapText="1"/>
    </xf>
    <xf numFmtId="0" fontId="29" fillId="0" borderId="31" xfId="8" applyNumberFormat="1" applyFont="1" applyBorder="1" applyAlignment="1">
      <alignment horizontal="center" wrapText="1"/>
    </xf>
    <xf numFmtId="0" fontId="29" fillId="0" borderId="32" xfId="8" applyNumberFormat="1" applyFont="1" applyBorder="1" applyAlignment="1">
      <alignment horizontal="center" wrapText="1"/>
    </xf>
    <xf numFmtId="0" fontId="14" fillId="0" borderId="34" xfId="8" applyNumberFormat="1" applyFont="1" applyBorder="1" applyAlignment="1">
      <alignment horizontal="left" vertical="top" wrapText="1"/>
    </xf>
    <xf numFmtId="0" fontId="14" fillId="0" borderId="35" xfId="8" applyNumberFormat="1" applyFont="1" applyBorder="1" applyAlignment="1">
      <alignment horizontal="left" vertical="top" wrapText="1"/>
    </xf>
    <xf numFmtId="0" fontId="29" fillId="0" borderId="34" xfId="8" applyNumberFormat="1" applyFont="1" applyBorder="1" applyAlignment="1">
      <alignment horizontal="left" vertical="top" wrapText="1"/>
    </xf>
    <xf numFmtId="0" fontId="29" fillId="0" borderId="36" xfId="8" applyNumberFormat="1" applyFont="1" applyBorder="1" applyAlignment="1">
      <alignment horizontal="left" vertical="top" wrapText="1"/>
    </xf>
    <xf numFmtId="0" fontId="29" fillId="0" borderId="35" xfId="8" applyNumberFormat="1" applyFont="1" applyBorder="1" applyAlignment="1">
      <alignment horizontal="left" vertical="top" wrapText="1"/>
    </xf>
    <xf numFmtId="0" fontId="14" fillId="0" borderId="38" xfId="8" applyNumberFormat="1" applyFont="1" applyBorder="1" applyAlignment="1">
      <alignment horizontal="left" vertical="top" wrapText="1"/>
    </xf>
    <xf numFmtId="0" fontId="14" fillId="0" borderId="39" xfId="8" applyNumberFormat="1" applyFont="1" applyBorder="1" applyAlignment="1">
      <alignment horizontal="left" vertical="top" wrapText="1"/>
    </xf>
    <xf numFmtId="0" fontId="29" fillId="0" borderId="38" xfId="8" applyNumberFormat="1" applyFont="1" applyBorder="1" applyAlignment="1">
      <alignment horizontal="left" vertical="top" wrapText="1"/>
    </xf>
    <xf numFmtId="0" fontId="14" fillId="0" borderId="40" xfId="8" applyNumberFormat="1" applyFont="1" applyBorder="1" applyAlignment="1">
      <alignment horizontal="left" vertical="top" wrapText="1"/>
    </xf>
    <xf numFmtId="0" fontId="29" fillId="0" borderId="42" xfId="8" applyNumberFormat="1" applyFont="1" applyBorder="1" applyAlignment="1">
      <alignment horizontal="left" vertical="top" wrapText="1"/>
    </xf>
    <xf numFmtId="0" fontId="29" fillId="0" borderId="43" xfId="8" applyNumberFormat="1" applyFont="1" applyBorder="1" applyAlignment="1">
      <alignment horizontal="left" vertical="top" wrapText="1"/>
    </xf>
    <xf numFmtId="0" fontId="29" fillId="0" borderId="44" xfId="8" applyNumberFormat="1" applyFont="1" applyBorder="1" applyAlignment="1">
      <alignment horizontal="left" vertical="top" wrapText="1"/>
    </xf>
    <xf numFmtId="0" fontId="29" fillId="0" borderId="19" xfId="8" applyNumberFormat="1" applyFont="1" applyBorder="1" applyAlignment="1">
      <alignment horizontal="left" vertical="top" wrapText="1"/>
    </xf>
    <xf numFmtId="0" fontId="29" fillId="0" borderId="20" xfId="8" applyNumberFormat="1" applyFont="1" applyBorder="1" applyAlignment="1">
      <alignment horizontal="left" vertical="top" wrapText="1"/>
    </xf>
    <xf numFmtId="0" fontId="29" fillId="0" borderId="0" xfId="8" applyNumberFormat="1" applyFont="1" applyBorder="1" applyAlignment="1">
      <alignment horizontal="left" vertical="top" wrapText="1"/>
    </xf>
    <xf numFmtId="0" fontId="14" fillId="0" borderId="47" xfId="12" applyNumberFormat="1" applyFont="1" applyBorder="1" applyAlignment="1">
      <alignment horizontal="left" vertical="top" wrapText="1"/>
    </xf>
    <xf numFmtId="0" fontId="14" fillId="0" borderId="48" xfId="12" applyNumberFormat="1" applyFont="1" applyBorder="1" applyAlignment="1">
      <alignment horizontal="left" vertical="top" wrapText="1"/>
    </xf>
    <xf numFmtId="0" fontId="14" fillId="0" borderId="10" xfId="12" applyNumberFormat="1" applyFont="1" applyBorder="1" applyAlignment="1">
      <alignment horizontal="left" vertical="top" wrapText="1"/>
    </xf>
    <xf numFmtId="175" fontId="5" fillId="0" borderId="24" xfId="1" applyNumberFormat="1" applyFont="1" applyBorder="1" applyAlignment="1">
      <alignment horizontal="center" vertical="center"/>
    </xf>
  </cellXfs>
  <cellStyles count="17">
    <cellStyle name="Normal" xfId="1"/>
    <cellStyle name="Обычный" xfId="0" builtinId="0"/>
    <cellStyle name="Обычный 10 10" xfId="7"/>
    <cellStyle name="Обычный 10 10 2" xfId="9"/>
    <cellStyle name="Обычный 10 10 3" xfId="10"/>
    <cellStyle name="Обычный 10 10 3 2" xfId="16"/>
    <cellStyle name="Обычный 10 11 2" xfId="13"/>
    <cellStyle name="Обычный 10 11 5 2 4" xfId="14"/>
    <cellStyle name="Обычный 10 6" xfId="12"/>
    <cellStyle name="Обычный 16 3" xfId="15"/>
    <cellStyle name="Обычный 2" xfId="8"/>
    <cellStyle name="Обычный 2 10" xfId="5"/>
    <cellStyle name="Обычный 2 11" xfId="3"/>
    <cellStyle name="Обычный 2 2 2" xfId="6"/>
    <cellStyle name="Обычный 2 2 4" xfId="4"/>
    <cellStyle name="Финансовый" xfId="2" builtinId="3"/>
    <cellStyle name="Финансовый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styles" Target="styles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-&#1055;&#1050;\___&#1044;&#1086;&#1082;&#1091;&#1084;&#1077;&#1085;&#1090;&#1099;\___&#1056;&#1072;&#1079;&#1086;&#1073;&#1088;&#1072;&#1090;&#1100;\&#1057;&#1072;&#1074;&#1077;&#1083;&#1100;&#1077;&#1074;&#1072;\&#1088;&#1072;&#1079;&#1085;&#1086;&#1077;\&#1084;&#1086;&#1089;&#1090;&#1086;&#1074;&#1086;&#1081;%20&#1087;&#1077;&#1088;&#1077;&#1093;&#1086;&#1076;%20&#1095;&#1077;&#1088;&#1077;&#1079;%20&#1088;.%20&#1041;&#1099;&#1095;&#1082;&#108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57;&#1041;&#1062;%201997%20&#1042;&#1040;&#1056;.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\PROEKTY\KUZN\&#1088;&#1072;&#1089;&#1095;&#1077;&#1090;&#1099;\&#1058;&#1055;\&#1058;&#105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84;&#1077;&#1090;&#1085;&#1086;-&#1044;&#1086;&#1075;&#1086;&#1074;&#1086;&#1088;&#1085;&#1086;&#1081;%20&#1054;&#1090;&#1076;&#1077;&#1083;%20-%20&#1051;&#1080;&#1095;&#1085;&#1099;&#1077;\Grand\GrandSmeta\UserTemplates\&#1058;&#1080;&#1090;&#1091;&#1083;.XLT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-&#1055;&#1050;\___&#1044;&#1086;&#1082;&#1091;&#1084;&#1077;&#1085;&#1090;&#1099;\___&#1056;&#1072;&#1079;&#1086;&#1073;&#1088;&#1072;&#1090;&#1100;\&#1057;&#1072;&#1074;&#1077;&#1083;&#1100;&#1077;&#1074;&#1072;\&#1088;&#1072;&#1079;&#1085;&#1086;&#1077;\&#1083;&#1086;&#1090;51%20&#1052;10%20&#1057;&#1082;&#1072;&#1085;&#1076;&#1080;&#1085;&#1072;&#1074;&#1080;&#1103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abcd\AppData\Local\Opera\Opera\profile\cache4\temporary_download\vlookup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  <sheetName val="Свод объем"/>
      <sheetName val="ПЭО"/>
      <sheetName val="8"/>
      <sheetName val="Титу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88">
          <cell r="B88" t="str">
            <v>п</v>
          </cell>
        </row>
        <row r="89">
          <cell r="B89" t="str">
            <v>рд</v>
          </cell>
        </row>
        <row r="90">
          <cell r="B90" t="str">
            <v>рп</v>
          </cell>
        </row>
        <row r="102">
          <cell r="B102" t="str">
            <v>Б. З. Левин</v>
          </cell>
        </row>
        <row r="103">
          <cell r="B103" t="str">
            <v>Н. И. Юнов</v>
          </cell>
        </row>
        <row r="104">
          <cell r="B104" t="str">
            <v>В. А. Захарчук</v>
          </cell>
        </row>
      </sheetData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  <sheetName val="пер ком1 (2)"/>
    </sheetNames>
    <sheetDataSet>
      <sheetData sheetId="0"/>
      <sheetData sheetId="1"/>
      <sheetData sheetId="2"/>
      <sheetData sheetId="3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  <sheetName val="топография"/>
      <sheetName val="Замечания+ответы 18.04.18"/>
      <sheetName val="ЛЧ_Р1"/>
      <sheetName val="Appendix_1"/>
      <sheetName val="ПС_110_кВ_(доп)"/>
      <sheetName val="мобдемоб"/>
      <sheetName val="С_Справ"/>
      <sheetName val="выборка "/>
      <sheetName val="ЛЧ_Р2"/>
      <sheetName val="Appendix_11"/>
      <sheetName val="ПС_110_кВ_(доп)1"/>
      <sheetName val="свод_2"/>
      <sheetName val="Замечания+ответы_18_04_18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5">
          <cell r="C55" t="str">
            <v>63172</v>
          </cell>
        </row>
      </sheetData>
      <sheetData sheetId="13">
        <row r="55">
          <cell r="C55" t="str">
            <v>63172</v>
          </cell>
        </row>
      </sheetData>
      <sheetData sheetId="14">
        <row r="55">
          <cell r="C55" t="str">
            <v>63172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>
        <row r="55">
          <cell r="C55" t="str">
            <v>63172</v>
          </cell>
        </row>
      </sheetData>
      <sheetData sheetId="20"/>
      <sheetData sheetId="21"/>
      <sheetData sheetId="22"/>
      <sheetData sheetId="2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0">
          <cell r="B10">
            <v>4.28</v>
          </cell>
        </row>
        <row r="11">
          <cell r="B11">
            <v>3.92</v>
          </cell>
        </row>
        <row r="13">
          <cell r="B13">
            <v>8.42</v>
          </cell>
        </row>
        <row r="14">
          <cell r="B14">
            <v>13.93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  <sheetName val="смета СИД"/>
      <sheetName val="СметаСводная снег"/>
      <sheetName val="data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I квартал 2010 года</v>
          </cell>
        </row>
        <row r="5"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>
            <v>0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>
            <v>0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>
            <v>0</v>
          </cell>
        </row>
        <row r="72">
          <cell r="A72">
            <v>0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>
            <v>0</v>
          </cell>
        </row>
        <row r="127">
          <cell r="B127">
            <v>0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>
        <row r="5">
          <cell r="A5" t="str">
            <v>Таблица 4, п.1.1</v>
          </cell>
        </row>
      </sheetData>
      <sheetData sheetId="16" refreshError="1"/>
      <sheetData sheetId="17"/>
      <sheetData sheetId="18"/>
      <sheetData sheetId="1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мета проект"/>
      <sheetName val="Сводная смета"/>
      <sheetName val="Сводная "/>
      <sheetName val="СметаСводная кол"/>
      <sheetName val="сводная"/>
      <sheetName val="D"/>
      <sheetName val="Коэфф1."/>
      <sheetName val="Справочники"/>
      <sheetName val="СВОД"/>
      <sheetName val="Смета 5 ред.3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фосс"/>
      <sheetName val="Диалог1"/>
      <sheetName val="Отопление"/>
      <sheetName val="Вентиляция"/>
      <sheetName val="РасходГВС"/>
      <sheetName val="Теплообменник"/>
      <sheetName val="Прайсы"/>
      <sheetName val="DNew"/>
      <sheetName val="Датчик"/>
      <sheetName val="Лист1"/>
      <sheetName val="Данные"/>
      <sheetName val="Клапан"/>
      <sheetName val="Регулятор"/>
      <sheetName val="КлеммнаяПанель"/>
      <sheetName val="Поставщик"/>
      <sheetName val="ШаровойД"/>
      <sheetName val="error"/>
      <sheetName val="Спецификация ТП"/>
      <sheetName val="Сборка"/>
      <sheetName val="Щит управления"/>
      <sheetName val="Теплосчётчики"/>
      <sheetName val="Счётчики ГВС"/>
      <sheetName val="Водосчётчики"/>
      <sheetName val="Манометры"/>
      <sheetName val="Термометры"/>
      <sheetName val="Крамер"/>
      <sheetName val="Zilmet"/>
      <sheetName val="ВыборБака"/>
      <sheetName val="Zilmet (2)"/>
      <sheetName val="СИММ"/>
      <sheetName val="Альфа Лаваль"/>
      <sheetName val="Насос"/>
      <sheetName val="Грундфос"/>
      <sheetName val="Броен"/>
      <sheetName val="Веста"/>
      <sheetName val="Обр_Клапан"/>
      <sheetName val="Фильтр"/>
    </sheetNames>
    <sheetDataSet>
      <sheetData sheetId="0">
        <row r="61">
          <cell r="D61" t="str">
            <v>AMV 10</v>
          </cell>
        </row>
        <row r="62">
          <cell r="D62" t="str">
            <v>AMV 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  <sheetName val="4"/>
      <sheetName val="Лист опроса"/>
      <sheetName val="Сводная смета"/>
      <sheetName val="Дог цена"/>
      <sheetName val="ИГ1"/>
      <sheetName val="Курс доллара"/>
      <sheetName val=" Оборудование  end"/>
      <sheetName val="Коэф"/>
      <sheetName val="КП к снег Рыбинская"/>
      <sheetName val="списки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топография"/>
      <sheetName val="свод 2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эл.химз."/>
      <sheetName val="Дог_рас"/>
      <sheetName val="Дог цена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топографи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  <sheetName val="Общая часть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  <sheetName val="СметаСводная Колпино"/>
      <sheetName val="АЧ"/>
      <sheetName val="СметаСводная Рыб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структура"/>
      <sheetName val="Титульный лист"/>
    </sheetNames>
    <sheetDataSet>
      <sheetData sheetId="0">
        <row r="34">
          <cell r="B34" t="str">
            <v>Тест ССР</v>
          </cell>
        </row>
        <row r="122">
          <cell r="B122" t="str">
            <v>0</v>
          </cell>
        </row>
        <row r="123">
          <cell r="B123" t="str">
            <v>0</v>
          </cell>
        </row>
        <row r="124">
          <cell r="B124" t="str">
            <v>0</v>
          </cell>
        </row>
        <row r="125">
          <cell r="B125" t="str">
            <v>951,21</v>
          </cell>
        </row>
        <row r="126">
          <cell r="B126" t="str">
            <v>846,31</v>
          </cell>
        </row>
      </sheetData>
      <sheetData sheetId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  <sheetName val="Const"/>
      <sheetName val="Новый справочник БДР"/>
      <sheetName val="РС"/>
      <sheetName val="ks3"/>
      <sheetName val="ЛЧ"/>
      <sheetName val="топография"/>
      <sheetName val="9_глава1"/>
      <sheetName val="Ф-10(с_оборуд)1"/>
      <sheetName val="ЛЧ_Р1"/>
      <sheetName val="1,3_новая"/>
      <sheetName val="прил_№_3_(2)"/>
      <sheetName val="Данные_для_расчёта_сметы"/>
      <sheetName val="3_Сл_-структура_затрат"/>
      <sheetName val="8_слайд-Структура_ЭМиМ"/>
      <sheetName val="6_2"/>
      <sheetName val="Дог_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1">
          <cell r="C11" t="str">
            <v xml:space="preserve">  Первоначальная расчистка от снега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  <sheetName val="1.3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СметаСводная Колпино"/>
      <sheetName val="СметаСводная Рыб"/>
      <sheetName val="КП Прим (3)"/>
      <sheetName val="Съемка500+ПВО1"/>
      <sheetName val="Параметры"/>
      <sheetName val="Подрядчики"/>
      <sheetName val="Смета 1свод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  <sheetName val="смета проект"/>
      <sheetName val="СметаСводная Колпино"/>
      <sheetName val=""/>
      <sheetName val="пятилетка"/>
      <sheetName val="мониторинг"/>
      <sheetName val="Дополнительные параметры"/>
      <sheetName val="Хаттон 90.90 Femco"/>
      <sheetName val="темп"/>
      <sheetName val="лист1"/>
      <sheetName val="обновление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№1"/>
      <sheetName val="Сводный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Курс доллара"/>
      <sheetName val="Смета 7"/>
      <sheetName val="сводная (2)"/>
      <sheetName val="СметаСводная Колпино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Акт выполненных работ 46"/>
      <sheetName val="SMW_Служебная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  <sheetName val="1.3"/>
      <sheetName val="Восстановл_䶭"/>
      <sheetName val="褠(Опубликоват&amp;ь..."/>
      <sheetName val="४婢_xffff_堀삁豈_xffff_"/>
      <sheetName val="【Ǆ【ㄨヶ㞄　L【ㄨヶ_x0008_"/>
      <sheetName val="Documents and Setti"/>
      <sheetName val="?&amp;?'?(?)?*?+?,?-?.?"/>
      <sheetName val="Setups"/>
      <sheetName val="15.11.2007"/>
      <sheetName val="basa"/>
      <sheetName val="9.1"/>
      <sheetName val="исх-данные"/>
      <sheetName val="исходные данные"/>
      <sheetName val="расчетные таблицы"/>
      <sheetName val="СпрФОТ"/>
      <sheetName val="СПРП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Стр1По"/>
      <sheetName val="Материалы"/>
      <sheetName val="влад-таблица"/>
      <sheetName val="х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Summary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Зап-3- СЦБ"/>
      <sheetName val="свод1"/>
      <sheetName val="Объемы работ по ПВ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  <sheetName val="уник.списки"/>
      <sheetName val="мобдемоб"/>
      <sheetName val=""/>
      <sheetName val="мсн"/>
      <sheetName val="3.1 ТХ"/>
      <sheetName val="ГАЗ_камаз"/>
      <sheetName val="Смета 1свод"/>
      <sheetName val="Ресурсная ведомость часть 1"/>
      <sheetName val="ИД СМР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OutlineSymbols="0" showWhiteSpace="0" zoomScaleNormal="100" zoomScaleSheetLayoutView="70" workbookViewId="0">
      <selection activeCell="E26" sqref="E26"/>
    </sheetView>
  </sheetViews>
  <sheetFormatPr defaultRowHeight="15.75" x14ac:dyDescent="0.25"/>
  <cols>
    <col min="1" max="1" width="21.25" style="35" bestFit="1" customWidth="1"/>
    <col min="2" max="2" width="33" style="35" bestFit="1" customWidth="1"/>
    <col min="3" max="3" width="60" style="35" bestFit="1" customWidth="1"/>
    <col min="4" max="5" width="15" style="35" bestFit="1" customWidth="1"/>
    <col min="6" max="7" width="9" style="35"/>
    <col min="8" max="9" width="16.5" style="35" bestFit="1" customWidth="1"/>
    <col min="10" max="16384" width="9" style="35"/>
  </cols>
  <sheetData>
    <row r="1" spans="1:5" x14ac:dyDescent="0.25">
      <c r="A1" s="298" t="s">
        <v>609</v>
      </c>
      <c r="B1" s="298"/>
      <c r="C1" s="34"/>
      <c r="D1" s="34"/>
      <c r="E1" s="34"/>
    </row>
    <row r="2" spans="1:5" x14ac:dyDescent="0.25">
      <c r="A2" s="36"/>
      <c r="B2" s="36" t="s">
        <v>6</v>
      </c>
      <c r="C2" s="37" t="s">
        <v>261</v>
      </c>
      <c r="D2" s="38"/>
      <c r="E2" s="36"/>
    </row>
    <row r="3" spans="1:5" x14ac:dyDescent="0.25">
      <c r="A3" s="39"/>
      <c r="B3" s="39"/>
      <c r="C3" s="39" t="s">
        <v>7</v>
      </c>
      <c r="D3" s="40"/>
      <c r="E3" s="39"/>
    </row>
    <row r="4" spans="1:5" x14ac:dyDescent="0.25">
      <c r="A4" s="36"/>
      <c r="B4" s="36" t="s">
        <v>8</v>
      </c>
      <c r="C4" s="36"/>
      <c r="D4" s="38"/>
      <c r="E4" s="36"/>
    </row>
    <row r="5" spans="1:5" x14ac:dyDescent="0.25">
      <c r="A5" s="36"/>
      <c r="B5" s="36"/>
      <c r="C5" s="36"/>
      <c r="D5" s="38"/>
      <c r="E5" s="36"/>
    </row>
    <row r="6" spans="1:5" x14ac:dyDescent="0.25">
      <c r="A6" s="36"/>
      <c r="B6" s="36" t="s">
        <v>37</v>
      </c>
      <c r="C6" s="81">
        <f>C26</f>
        <v>6569.4859061891339</v>
      </c>
      <c r="D6" s="38"/>
      <c r="E6" s="36"/>
    </row>
    <row r="7" spans="1:5" s="45" customFormat="1" x14ac:dyDescent="0.25">
      <c r="A7" s="38"/>
      <c r="B7" s="38"/>
      <c r="C7" s="38"/>
      <c r="D7" s="38"/>
      <c r="E7" s="38"/>
    </row>
    <row r="8" spans="1:5" x14ac:dyDescent="0.25">
      <c r="A8" s="39"/>
      <c r="B8" s="39"/>
      <c r="C8" s="39"/>
      <c r="D8" s="40"/>
      <c r="E8" s="39"/>
    </row>
    <row r="9" spans="1:5" x14ac:dyDescent="0.25">
      <c r="A9" s="36"/>
      <c r="B9" s="36"/>
      <c r="C9" s="36"/>
      <c r="D9" s="38"/>
      <c r="E9" s="36"/>
    </row>
    <row r="10" spans="1:5" x14ac:dyDescent="0.25">
      <c r="A10" s="36"/>
      <c r="B10" s="36" t="s">
        <v>9</v>
      </c>
      <c r="C10" s="36"/>
      <c r="D10" s="38"/>
      <c r="E10" s="36"/>
    </row>
    <row r="11" spans="1:5" x14ac:dyDescent="0.25">
      <c r="A11" s="36"/>
      <c r="B11" s="36"/>
      <c r="C11" s="36"/>
      <c r="D11" s="38"/>
      <c r="E11" s="36"/>
    </row>
    <row r="12" spans="1:5" x14ac:dyDescent="0.25">
      <c r="A12" s="41"/>
      <c r="B12" s="41"/>
      <c r="C12" s="41" t="s">
        <v>36</v>
      </c>
      <c r="D12" s="42"/>
      <c r="E12" s="41"/>
    </row>
    <row r="13" spans="1:5" x14ac:dyDescent="0.25">
      <c r="A13" s="36"/>
      <c r="B13" s="36"/>
      <c r="C13" s="36"/>
      <c r="D13" s="38"/>
      <c r="E13" s="36"/>
    </row>
    <row r="14" spans="1:5" ht="75.75" customHeight="1" x14ac:dyDescent="0.25">
      <c r="A14" s="297" t="s">
        <v>390</v>
      </c>
      <c r="B14" s="297"/>
      <c r="C14" s="297"/>
      <c r="D14" s="38"/>
      <c r="E14" s="36"/>
    </row>
    <row r="15" spans="1:5" x14ac:dyDescent="0.25">
      <c r="A15" s="39"/>
      <c r="B15" s="39"/>
      <c r="C15" s="39"/>
      <c r="D15" s="40"/>
      <c r="E15" s="39"/>
    </row>
    <row r="16" spans="1:5" x14ac:dyDescent="0.25">
      <c r="A16" s="36"/>
      <c r="B16" s="36"/>
      <c r="C16" s="36"/>
      <c r="D16" s="36"/>
      <c r="E16" s="36"/>
    </row>
    <row r="17" spans="1:9" x14ac:dyDescent="0.25">
      <c r="A17" s="36"/>
      <c r="B17" s="36"/>
      <c r="C17" s="36"/>
      <c r="D17" s="36"/>
      <c r="E17" s="36"/>
    </row>
    <row r="18" spans="1:9" x14ac:dyDescent="0.25">
      <c r="A18" s="24" t="s">
        <v>10</v>
      </c>
      <c r="B18" s="24" t="s">
        <v>35</v>
      </c>
      <c r="C18" s="24" t="s">
        <v>34</v>
      </c>
      <c r="D18" s="36"/>
    </row>
    <row r="19" spans="1:9" x14ac:dyDescent="0.25">
      <c r="A19" s="24">
        <v>1</v>
      </c>
      <c r="B19" s="24">
        <v>2</v>
      </c>
      <c r="C19" s="24">
        <v>3</v>
      </c>
      <c r="D19" s="36"/>
    </row>
    <row r="20" spans="1:9" x14ac:dyDescent="0.25">
      <c r="A20" s="24">
        <v>1</v>
      </c>
      <c r="B20" s="43" t="s">
        <v>33</v>
      </c>
      <c r="C20" s="294">
        <f>C21+C22+C23</f>
        <v>5343.6475165812417</v>
      </c>
      <c r="D20" s="36"/>
      <c r="H20" s="45"/>
      <c r="I20" s="45"/>
    </row>
    <row r="21" spans="1:9" x14ac:dyDescent="0.25">
      <c r="A21" s="68" t="s">
        <v>659</v>
      </c>
      <c r="B21" s="43" t="s">
        <v>32</v>
      </c>
      <c r="C21" s="294">
        <f>ССР!D51+ССР!E51</f>
        <v>958.05893258275194</v>
      </c>
      <c r="D21" s="36"/>
      <c r="H21" s="45"/>
      <c r="I21" s="45"/>
    </row>
    <row r="22" spans="1:9" x14ac:dyDescent="0.25">
      <c r="A22" s="68" t="s">
        <v>660</v>
      </c>
      <c r="B22" s="43" t="s">
        <v>31</v>
      </c>
      <c r="C22" s="294">
        <f>ССР!F51</f>
        <v>3674.372096912</v>
      </c>
      <c r="D22" s="36"/>
      <c r="H22" s="45"/>
      <c r="I22" s="45"/>
    </row>
    <row r="23" spans="1:9" x14ac:dyDescent="0.25">
      <c r="A23" s="68" t="s">
        <v>661</v>
      </c>
      <c r="B23" s="43" t="s">
        <v>30</v>
      </c>
      <c r="C23" s="294">
        <f>ССР!G51</f>
        <v>711.21648708648968</v>
      </c>
      <c r="D23" s="36"/>
      <c r="H23" s="80"/>
      <c r="I23" s="80"/>
    </row>
    <row r="24" spans="1:9" ht="31.5" x14ac:dyDescent="0.25">
      <c r="A24" s="68">
        <v>2</v>
      </c>
      <c r="B24" s="43" t="s">
        <v>29</v>
      </c>
      <c r="C24" s="294">
        <f>ССР!H54</f>
        <v>6412.3770198974908</v>
      </c>
      <c r="D24" s="36"/>
      <c r="H24" s="45"/>
      <c r="I24" s="45"/>
    </row>
    <row r="25" spans="1:9" x14ac:dyDescent="0.25">
      <c r="A25" s="68" t="s">
        <v>662</v>
      </c>
      <c r="B25" s="43" t="s">
        <v>663</v>
      </c>
      <c r="C25" s="294">
        <f>ССР!H53</f>
        <v>1068.7295033162484</v>
      </c>
      <c r="D25" s="36"/>
      <c r="H25" s="45"/>
      <c r="I25" s="45"/>
    </row>
    <row r="26" spans="1:9" ht="31.5" x14ac:dyDescent="0.25">
      <c r="A26" s="24">
        <v>3</v>
      </c>
      <c r="B26" s="43" t="s">
        <v>627</v>
      </c>
      <c r="C26" s="294">
        <f>C24*1.024500881</f>
        <v>6569.4859061891339</v>
      </c>
      <c r="D26" s="36"/>
    </row>
    <row r="27" spans="1:9" x14ac:dyDescent="0.25">
      <c r="A27" s="36"/>
      <c r="B27" s="36"/>
      <c r="C27" s="36"/>
      <c r="D27" s="36"/>
    </row>
    <row r="28" spans="1:9" x14ac:dyDescent="0.25">
      <c r="D28" s="36"/>
    </row>
    <row r="30" spans="1:9" x14ac:dyDescent="0.25">
      <c r="B30" s="35" t="s">
        <v>38</v>
      </c>
    </row>
    <row r="31" spans="1:9" x14ac:dyDescent="0.25">
      <c r="B31" s="35" t="s">
        <v>181</v>
      </c>
    </row>
    <row r="32" spans="1:9" ht="35.25" customHeight="1" x14ac:dyDescent="0.25">
      <c r="B32" s="296" t="s">
        <v>182</v>
      </c>
      <c r="C32" s="296"/>
      <c r="D32" s="296"/>
    </row>
    <row r="33" spans="2:4" s="44" customFormat="1" ht="32.25" customHeight="1" x14ac:dyDescent="0.2">
      <c r="B33" s="296" t="s">
        <v>180</v>
      </c>
      <c r="C33" s="296"/>
      <c r="D33" s="296"/>
    </row>
  </sheetData>
  <mergeCells count="4">
    <mergeCell ref="B33:D33"/>
    <mergeCell ref="B32:D32"/>
    <mergeCell ref="A14:C14"/>
    <mergeCell ref="A1:B1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67" sqref="B67"/>
    </sheetView>
  </sheetViews>
  <sheetFormatPr defaultRowHeight="15.75" x14ac:dyDescent="0.25"/>
  <cols>
    <col min="1" max="1" width="9" style="14"/>
    <col min="2" max="2" width="112.625" style="11" customWidth="1"/>
    <col min="3" max="3" width="9" style="3"/>
    <col min="4" max="4" width="77.25" style="3" customWidth="1"/>
    <col min="5" max="16384" width="9" style="3"/>
  </cols>
  <sheetData>
    <row r="2" spans="1:6" s="18" customFormat="1" x14ac:dyDescent="0.2">
      <c r="A2" s="16"/>
      <c r="B2" s="32" t="s">
        <v>156</v>
      </c>
    </row>
    <row r="3" spans="1:6" s="18" customFormat="1" x14ac:dyDescent="0.2">
      <c r="A3" s="16"/>
      <c r="B3" s="17"/>
    </row>
    <row r="4" spans="1:6" s="18" customFormat="1" x14ac:dyDescent="0.2">
      <c r="A4" s="16"/>
      <c r="B4" s="17"/>
    </row>
    <row r="5" spans="1:6" s="27" customFormat="1" x14ac:dyDescent="0.2">
      <c r="B5" s="28" t="s">
        <v>168</v>
      </c>
      <c r="D5" s="28"/>
    </row>
    <row r="6" spans="1:6" s="19" customFormat="1" x14ac:dyDescent="0.25">
      <c r="A6" s="29" t="s">
        <v>155</v>
      </c>
      <c r="B6" s="30" t="s">
        <v>0</v>
      </c>
    </row>
    <row r="7" spans="1:6" x14ac:dyDescent="0.25">
      <c r="A7" s="15">
        <v>1</v>
      </c>
      <c r="B7" s="20" t="s">
        <v>39</v>
      </c>
      <c r="F7" s="7"/>
    </row>
    <row r="8" spans="1:6" x14ac:dyDescent="0.25">
      <c r="A8" s="15">
        <v>2</v>
      </c>
      <c r="B8" s="20" t="s">
        <v>40</v>
      </c>
      <c r="F8" s="7"/>
    </row>
    <row r="9" spans="1:6" x14ac:dyDescent="0.25">
      <c r="A9" s="15">
        <v>3</v>
      </c>
      <c r="B9" s="20" t="s">
        <v>41</v>
      </c>
      <c r="F9" s="7"/>
    </row>
    <row r="10" spans="1:6" x14ac:dyDescent="0.25">
      <c r="A10" s="15">
        <v>4</v>
      </c>
      <c r="B10" s="20" t="s">
        <v>42</v>
      </c>
      <c r="F10" s="7"/>
    </row>
    <row r="11" spans="1:6" x14ac:dyDescent="0.25">
      <c r="A11" s="15">
        <v>5</v>
      </c>
      <c r="B11" s="20" t="s">
        <v>43</v>
      </c>
      <c r="F11" s="7"/>
    </row>
    <row r="12" spans="1:6" x14ac:dyDescent="0.25">
      <c r="A12" s="15">
        <v>6</v>
      </c>
      <c r="B12" s="20" t="s">
        <v>44</v>
      </c>
      <c r="F12" s="7"/>
    </row>
    <row r="13" spans="1:6" x14ac:dyDescent="0.25">
      <c r="A13" s="15">
        <v>7</v>
      </c>
      <c r="B13" s="20" t="s">
        <v>45</v>
      </c>
      <c r="F13" s="7"/>
    </row>
    <row r="14" spans="1:6" x14ac:dyDescent="0.25">
      <c r="A14" s="15">
        <v>8</v>
      </c>
      <c r="B14" s="20" t="s">
        <v>46</v>
      </c>
      <c r="F14" s="7"/>
    </row>
    <row r="15" spans="1:6" x14ac:dyDescent="0.25">
      <c r="A15" s="15">
        <v>9</v>
      </c>
      <c r="B15" s="20" t="s">
        <v>47</v>
      </c>
    </row>
    <row r="16" spans="1:6" x14ac:dyDescent="0.25">
      <c r="A16" s="15">
        <v>10</v>
      </c>
      <c r="B16" s="20" t="s">
        <v>48</v>
      </c>
    </row>
    <row r="17" spans="1:2" x14ac:dyDescent="0.25">
      <c r="A17" s="15">
        <v>11</v>
      </c>
      <c r="B17" s="20" t="s">
        <v>49</v>
      </c>
    </row>
    <row r="18" spans="1:2" x14ac:dyDescent="0.25">
      <c r="A18" s="15">
        <v>12</v>
      </c>
      <c r="B18" s="20" t="s">
        <v>50</v>
      </c>
    </row>
    <row r="19" spans="1:2" x14ac:dyDescent="0.25">
      <c r="A19" s="15">
        <v>13</v>
      </c>
      <c r="B19" s="20" t="s">
        <v>51</v>
      </c>
    </row>
    <row r="20" spans="1:2" x14ac:dyDescent="0.25">
      <c r="A20" s="15">
        <v>14</v>
      </c>
      <c r="B20" s="20" t="s">
        <v>52</v>
      </c>
    </row>
    <row r="21" spans="1:2" x14ac:dyDescent="0.25">
      <c r="A21" s="15">
        <v>15</v>
      </c>
      <c r="B21" s="20" t="s">
        <v>52</v>
      </c>
    </row>
    <row r="22" spans="1:2" x14ac:dyDescent="0.25">
      <c r="A22" s="15">
        <v>16</v>
      </c>
      <c r="B22" s="20" t="s">
        <v>53</v>
      </c>
    </row>
    <row r="23" spans="1:2" x14ac:dyDescent="0.25">
      <c r="A23" s="15">
        <v>17</v>
      </c>
      <c r="B23" s="20" t="s">
        <v>54</v>
      </c>
    </row>
    <row r="24" spans="1:2" x14ac:dyDescent="0.25">
      <c r="A24" s="15">
        <v>18</v>
      </c>
      <c r="B24" s="20" t="s">
        <v>55</v>
      </c>
    </row>
    <row r="25" spans="1:2" x14ac:dyDescent="0.25">
      <c r="A25" s="15">
        <v>19</v>
      </c>
      <c r="B25" s="20" t="s">
        <v>56</v>
      </c>
    </row>
    <row r="26" spans="1:2" x14ac:dyDescent="0.25">
      <c r="A26" s="15">
        <v>20</v>
      </c>
      <c r="B26" s="20" t="s">
        <v>57</v>
      </c>
    </row>
    <row r="27" spans="1:2" x14ac:dyDescent="0.25">
      <c r="A27" s="15">
        <v>21</v>
      </c>
      <c r="B27" s="20" t="s">
        <v>58</v>
      </c>
    </row>
    <row r="28" spans="1:2" x14ac:dyDescent="0.25">
      <c r="A28" s="15">
        <v>22</v>
      </c>
      <c r="B28" s="20" t="s">
        <v>59</v>
      </c>
    </row>
    <row r="29" spans="1:2" x14ac:dyDescent="0.25">
      <c r="A29" s="15">
        <v>23</v>
      </c>
      <c r="B29" s="20" t="s">
        <v>60</v>
      </c>
    </row>
    <row r="30" spans="1:2" x14ac:dyDescent="0.25">
      <c r="A30" s="15">
        <v>24</v>
      </c>
      <c r="B30" s="20" t="s">
        <v>61</v>
      </c>
    </row>
    <row r="31" spans="1:2" x14ac:dyDescent="0.25">
      <c r="A31" s="15">
        <v>25</v>
      </c>
      <c r="B31" s="20" t="s">
        <v>62</v>
      </c>
    </row>
    <row r="32" spans="1:2" x14ac:dyDescent="0.25">
      <c r="A32" s="15">
        <v>26</v>
      </c>
      <c r="B32" s="20" t="s">
        <v>63</v>
      </c>
    </row>
    <row r="33" spans="1:2" x14ac:dyDescent="0.25">
      <c r="A33" s="15">
        <v>27</v>
      </c>
      <c r="B33" s="20" t="s">
        <v>64</v>
      </c>
    </row>
    <row r="34" spans="1:2" x14ac:dyDescent="0.25">
      <c r="A34" s="15">
        <v>28</v>
      </c>
      <c r="B34" s="20" t="s">
        <v>65</v>
      </c>
    </row>
    <row r="35" spans="1:2" x14ac:dyDescent="0.25">
      <c r="A35" s="15">
        <v>29</v>
      </c>
      <c r="B35" s="20" t="s">
        <v>66</v>
      </c>
    </row>
    <row r="36" spans="1:2" x14ac:dyDescent="0.25">
      <c r="A36" s="15">
        <v>30</v>
      </c>
      <c r="B36" s="20" t="s">
        <v>67</v>
      </c>
    </row>
    <row r="37" spans="1:2" x14ac:dyDescent="0.25">
      <c r="A37" s="15">
        <v>31</v>
      </c>
      <c r="B37" s="20" t="s">
        <v>68</v>
      </c>
    </row>
    <row r="38" spans="1:2" x14ac:dyDescent="0.25">
      <c r="A38" s="15">
        <v>32</v>
      </c>
      <c r="B38" s="20" t="s">
        <v>69</v>
      </c>
    </row>
    <row r="39" spans="1:2" x14ac:dyDescent="0.25">
      <c r="A39" s="15">
        <v>33</v>
      </c>
      <c r="B39" s="20" t="s">
        <v>70</v>
      </c>
    </row>
    <row r="40" spans="1:2" x14ac:dyDescent="0.25">
      <c r="A40" s="15">
        <v>34</v>
      </c>
      <c r="B40" s="20" t="s">
        <v>71</v>
      </c>
    </row>
    <row r="41" spans="1:2" x14ac:dyDescent="0.25">
      <c r="A41" s="15">
        <v>35</v>
      </c>
      <c r="B41" s="20" t="s">
        <v>72</v>
      </c>
    </row>
    <row r="42" spans="1:2" x14ac:dyDescent="0.25">
      <c r="A42" s="15">
        <v>36</v>
      </c>
      <c r="B42" s="20" t="s">
        <v>73</v>
      </c>
    </row>
    <row r="43" spans="1:2" x14ac:dyDescent="0.25">
      <c r="A43" s="15">
        <v>37</v>
      </c>
      <c r="B43" s="20" t="s">
        <v>74</v>
      </c>
    </row>
    <row r="44" spans="1:2" x14ac:dyDescent="0.25">
      <c r="A44" s="15">
        <v>38</v>
      </c>
      <c r="B44" s="20" t="s">
        <v>75</v>
      </c>
    </row>
    <row r="45" spans="1:2" x14ac:dyDescent="0.25">
      <c r="A45" s="15">
        <v>39</v>
      </c>
      <c r="B45" s="20" t="s">
        <v>76</v>
      </c>
    </row>
    <row r="46" spans="1:2" x14ac:dyDescent="0.25">
      <c r="A46" s="15">
        <v>40</v>
      </c>
      <c r="B46" s="20" t="s">
        <v>77</v>
      </c>
    </row>
    <row r="47" spans="1:2" x14ac:dyDescent="0.25">
      <c r="A47" s="15">
        <v>41</v>
      </c>
      <c r="B47" s="20" t="s">
        <v>78</v>
      </c>
    </row>
    <row r="48" spans="1:2" x14ac:dyDescent="0.25">
      <c r="A48" s="15">
        <v>42</v>
      </c>
      <c r="B48" s="20" t="s">
        <v>79</v>
      </c>
    </row>
    <row r="49" spans="1:2" x14ac:dyDescent="0.25">
      <c r="A49" s="15">
        <v>43</v>
      </c>
      <c r="B49" s="20" t="s">
        <v>80</v>
      </c>
    </row>
    <row r="50" spans="1:2" x14ac:dyDescent="0.25">
      <c r="A50" s="15">
        <v>44</v>
      </c>
      <c r="B50" s="20" t="s">
        <v>81</v>
      </c>
    </row>
    <row r="51" spans="1:2" x14ac:dyDescent="0.25">
      <c r="A51" s="15">
        <v>45</v>
      </c>
      <c r="B51" s="20" t="s">
        <v>82</v>
      </c>
    </row>
    <row r="52" spans="1:2" x14ac:dyDescent="0.25">
      <c r="A52" s="15">
        <v>46</v>
      </c>
      <c r="B52" s="20" t="s">
        <v>83</v>
      </c>
    </row>
    <row r="53" spans="1:2" x14ac:dyDescent="0.25">
      <c r="A53" s="15">
        <v>47</v>
      </c>
      <c r="B53" s="20" t="s">
        <v>84</v>
      </c>
    </row>
    <row r="54" spans="1:2" x14ac:dyDescent="0.25">
      <c r="A54" s="15">
        <v>48</v>
      </c>
      <c r="B54" s="20" t="s">
        <v>85</v>
      </c>
    </row>
    <row r="55" spans="1:2" x14ac:dyDescent="0.25">
      <c r="A55" s="15">
        <v>49</v>
      </c>
      <c r="B55" s="20" t="s">
        <v>86</v>
      </c>
    </row>
    <row r="56" spans="1:2" x14ac:dyDescent="0.25">
      <c r="A56" s="15">
        <v>50</v>
      </c>
      <c r="B56" s="20" t="s">
        <v>87</v>
      </c>
    </row>
    <row r="57" spans="1:2" x14ac:dyDescent="0.25">
      <c r="A57" s="15">
        <v>51</v>
      </c>
      <c r="B57" s="20" t="s">
        <v>88</v>
      </c>
    </row>
    <row r="58" spans="1:2" x14ac:dyDescent="0.25">
      <c r="A58" s="15">
        <v>52</v>
      </c>
      <c r="B58" s="20" t="s">
        <v>89</v>
      </c>
    </row>
    <row r="59" spans="1:2" x14ac:dyDescent="0.25">
      <c r="A59" s="15">
        <v>53</v>
      </c>
      <c r="B59" s="20" t="s">
        <v>90</v>
      </c>
    </row>
    <row r="60" spans="1:2" x14ac:dyDescent="0.25">
      <c r="A60" s="15">
        <v>54</v>
      </c>
      <c r="B60" s="20" t="s">
        <v>91</v>
      </c>
    </row>
    <row r="61" spans="1:2" x14ac:dyDescent="0.25">
      <c r="A61" s="15">
        <v>55</v>
      </c>
      <c r="B61" s="20" t="s">
        <v>92</v>
      </c>
    </row>
    <row r="62" spans="1:2" x14ac:dyDescent="0.25">
      <c r="A62" s="15">
        <v>56</v>
      </c>
      <c r="B62" s="20" t="s">
        <v>93</v>
      </c>
    </row>
    <row r="63" spans="1:2" x14ac:dyDescent="0.25">
      <c r="A63" s="15">
        <v>57</v>
      </c>
      <c r="B63" s="20" t="s">
        <v>94</v>
      </c>
    </row>
    <row r="64" spans="1:2" x14ac:dyDescent="0.25">
      <c r="A64" s="15">
        <v>58</v>
      </c>
      <c r="B64" s="20" t="s">
        <v>95</v>
      </c>
    </row>
    <row r="65" spans="1:2" x14ac:dyDescent="0.25">
      <c r="A65" s="15">
        <v>59</v>
      </c>
      <c r="B65" s="20" t="s">
        <v>96</v>
      </c>
    </row>
    <row r="66" spans="1:2" x14ac:dyDescent="0.25">
      <c r="A66" s="15">
        <v>60</v>
      </c>
      <c r="B66" s="20" t="s">
        <v>97</v>
      </c>
    </row>
    <row r="67" spans="1:2" x14ac:dyDescent="0.25">
      <c r="A67" s="15">
        <v>61</v>
      </c>
      <c r="B67" s="20" t="s">
        <v>98</v>
      </c>
    </row>
    <row r="68" spans="1:2" x14ac:dyDescent="0.25">
      <c r="A68" s="15">
        <v>62</v>
      </c>
      <c r="B68" s="20" t="s">
        <v>99</v>
      </c>
    </row>
    <row r="69" spans="1:2" x14ac:dyDescent="0.25">
      <c r="A69" s="15">
        <v>63</v>
      </c>
      <c r="B69" s="20" t="s">
        <v>100</v>
      </c>
    </row>
    <row r="70" spans="1:2" x14ac:dyDescent="0.25">
      <c r="A70" s="15">
        <v>64</v>
      </c>
      <c r="B70" s="20" t="s">
        <v>101</v>
      </c>
    </row>
    <row r="71" spans="1:2" x14ac:dyDescent="0.25">
      <c r="A71" s="15">
        <v>65</v>
      </c>
      <c r="B71" s="20" t="s">
        <v>102</v>
      </c>
    </row>
    <row r="72" spans="1:2" x14ac:dyDescent="0.25">
      <c r="A72" s="15">
        <v>66</v>
      </c>
      <c r="B72" s="20" t="s">
        <v>103</v>
      </c>
    </row>
    <row r="73" spans="1:2" x14ac:dyDescent="0.25">
      <c r="A73" s="15">
        <v>67</v>
      </c>
      <c r="B73" s="20" t="s">
        <v>2</v>
      </c>
    </row>
    <row r="74" spans="1:2" x14ac:dyDescent="0.25">
      <c r="A74" s="15">
        <v>68</v>
      </c>
      <c r="B74" s="20" t="s">
        <v>104</v>
      </c>
    </row>
    <row r="75" spans="1:2" x14ac:dyDescent="0.25">
      <c r="A75" s="15">
        <v>69</v>
      </c>
      <c r="B75" s="20" t="s">
        <v>105</v>
      </c>
    </row>
    <row r="76" spans="1:2" x14ac:dyDescent="0.25">
      <c r="A76" s="15">
        <v>70</v>
      </c>
      <c r="B76" s="20" t="s">
        <v>106</v>
      </c>
    </row>
    <row r="77" spans="1:2" x14ac:dyDescent="0.25">
      <c r="A77" s="15">
        <v>71</v>
      </c>
      <c r="B77" s="20" t="s">
        <v>107</v>
      </c>
    </row>
    <row r="78" spans="1:2" x14ac:dyDescent="0.25">
      <c r="A78" s="15">
        <v>72</v>
      </c>
      <c r="B78" s="20" t="s">
        <v>108</v>
      </c>
    </row>
    <row r="79" spans="1:2" x14ac:dyDescent="0.25">
      <c r="A79" s="15">
        <v>73</v>
      </c>
      <c r="B79" s="20" t="s">
        <v>109</v>
      </c>
    </row>
    <row r="80" spans="1:2" x14ac:dyDescent="0.25">
      <c r="A80" s="15">
        <v>74</v>
      </c>
      <c r="B80" s="20" t="s">
        <v>110</v>
      </c>
    </row>
    <row r="81" spans="1:2" x14ac:dyDescent="0.25">
      <c r="A81" s="15">
        <v>75</v>
      </c>
      <c r="B81" s="20" t="s">
        <v>111</v>
      </c>
    </row>
    <row r="82" spans="1:2" x14ac:dyDescent="0.25">
      <c r="A82" s="15">
        <v>76</v>
      </c>
      <c r="B82" s="20" t="s">
        <v>112</v>
      </c>
    </row>
    <row r="83" spans="1:2" x14ac:dyDescent="0.25">
      <c r="A83" s="15">
        <v>77</v>
      </c>
      <c r="B83" s="20" t="s">
        <v>113</v>
      </c>
    </row>
    <row r="84" spans="1:2" x14ac:dyDescent="0.25">
      <c r="A84" s="15">
        <v>78</v>
      </c>
      <c r="B84" s="20" t="s">
        <v>114</v>
      </c>
    </row>
    <row r="85" spans="1:2" x14ac:dyDescent="0.25">
      <c r="A85" s="15">
        <v>79</v>
      </c>
      <c r="B85" s="20" t="s">
        <v>115</v>
      </c>
    </row>
    <row r="86" spans="1:2" x14ac:dyDescent="0.25">
      <c r="A86" s="15">
        <v>80</v>
      </c>
      <c r="B86" s="20" t="s">
        <v>116</v>
      </c>
    </row>
    <row r="87" spans="1:2" x14ac:dyDescent="0.25">
      <c r="A87" s="15">
        <v>81</v>
      </c>
      <c r="B87" s="20" t="s">
        <v>117</v>
      </c>
    </row>
    <row r="88" spans="1:2" x14ac:dyDescent="0.25">
      <c r="A88" s="15">
        <v>82</v>
      </c>
      <c r="B88" s="20" t="s">
        <v>118</v>
      </c>
    </row>
    <row r="89" spans="1:2" x14ac:dyDescent="0.25">
      <c r="A89" s="15">
        <v>83</v>
      </c>
      <c r="B89" s="20" t="s">
        <v>119</v>
      </c>
    </row>
    <row r="90" spans="1:2" x14ac:dyDescent="0.25">
      <c r="A90" s="15">
        <v>84</v>
      </c>
      <c r="B90" s="20" t="s">
        <v>120</v>
      </c>
    </row>
    <row r="91" spans="1:2" x14ac:dyDescent="0.25">
      <c r="A91" s="15">
        <v>85</v>
      </c>
      <c r="B91" s="20" t="s">
        <v>121</v>
      </c>
    </row>
    <row r="92" spans="1:2" x14ac:dyDescent="0.25">
      <c r="A92" s="15">
        <v>86</v>
      </c>
      <c r="B92" s="20" t="s">
        <v>122</v>
      </c>
    </row>
    <row r="93" spans="1:2" x14ac:dyDescent="0.25">
      <c r="A93" s="15">
        <v>87</v>
      </c>
      <c r="B93" s="20" t="s">
        <v>123</v>
      </c>
    </row>
    <row r="94" spans="1:2" x14ac:dyDescent="0.25">
      <c r="A94" s="15">
        <v>88</v>
      </c>
      <c r="B94" s="20" t="s">
        <v>124</v>
      </c>
    </row>
    <row r="95" spans="1:2" x14ac:dyDescent="0.25">
      <c r="A95" s="15">
        <v>89</v>
      </c>
      <c r="B95" s="20" t="s">
        <v>125</v>
      </c>
    </row>
    <row r="96" spans="1:2" x14ac:dyDescent="0.25">
      <c r="A96" s="15">
        <v>90</v>
      </c>
      <c r="B96" s="20" t="s">
        <v>126</v>
      </c>
    </row>
    <row r="97" spans="1:2" x14ac:dyDescent="0.25">
      <c r="A97" s="15">
        <v>91</v>
      </c>
      <c r="B97" s="20" t="s">
        <v>127</v>
      </c>
    </row>
    <row r="98" spans="1:2" x14ac:dyDescent="0.25">
      <c r="A98" s="15">
        <v>92</v>
      </c>
      <c r="B98" s="20" t="s">
        <v>128</v>
      </c>
    </row>
    <row r="99" spans="1:2" x14ac:dyDescent="0.25">
      <c r="A99" s="15">
        <v>93</v>
      </c>
      <c r="B99" s="20" t="s">
        <v>129</v>
      </c>
    </row>
    <row r="100" spans="1:2" x14ac:dyDescent="0.25">
      <c r="A100" s="15">
        <v>94</v>
      </c>
      <c r="B100" s="20" t="s">
        <v>130</v>
      </c>
    </row>
    <row r="101" spans="1:2" x14ac:dyDescent="0.25">
      <c r="A101" s="15">
        <v>95</v>
      </c>
      <c r="B101" s="20" t="s">
        <v>131</v>
      </c>
    </row>
    <row r="102" spans="1:2" x14ac:dyDescent="0.25">
      <c r="A102" s="15">
        <v>96</v>
      </c>
      <c r="B102" s="20" t="s">
        <v>132</v>
      </c>
    </row>
    <row r="103" spans="1:2" x14ac:dyDescent="0.25">
      <c r="A103" s="15">
        <v>97</v>
      </c>
      <c r="B103" s="20" t="s">
        <v>133</v>
      </c>
    </row>
    <row r="104" spans="1:2" x14ac:dyDescent="0.25">
      <c r="A104" s="15">
        <v>98</v>
      </c>
      <c r="B104" s="20" t="s">
        <v>134</v>
      </c>
    </row>
    <row r="105" spans="1:2" x14ac:dyDescent="0.25">
      <c r="A105" s="15">
        <v>99</v>
      </c>
      <c r="B105" s="20" t="s">
        <v>135</v>
      </c>
    </row>
    <row r="106" spans="1:2" x14ac:dyDescent="0.25">
      <c r="A106" s="15">
        <v>100</v>
      </c>
      <c r="B106" s="20" t="s">
        <v>136</v>
      </c>
    </row>
    <row r="107" spans="1:2" x14ac:dyDescent="0.25">
      <c r="A107" s="15">
        <v>101</v>
      </c>
      <c r="B107" s="20" t="s">
        <v>137</v>
      </c>
    </row>
    <row r="108" spans="1:2" x14ac:dyDescent="0.25">
      <c r="A108" s="15">
        <v>102</v>
      </c>
      <c r="B108" s="20" t="s">
        <v>78</v>
      </c>
    </row>
    <row r="109" spans="1:2" x14ac:dyDescent="0.25">
      <c r="A109" s="15">
        <v>103</v>
      </c>
      <c r="B109" s="20" t="s">
        <v>138</v>
      </c>
    </row>
    <row r="110" spans="1:2" x14ac:dyDescent="0.25">
      <c r="A110" s="15">
        <v>104</v>
      </c>
      <c r="B110" s="20" t="s">
        <v>139</v>
      </c>
    </row>
    <row r="111" spans="1:2" x14ac:dyDescent="0.25">
      <c r="A111" s="15">
        <v>105</v>
      </c>
      <c r="B111" s="20" t="s">
        <v>140</v>
      </c>
    </row>
    <row r="112" spans="1:2" x14ac:dyDescent="0.25">
      <c r="A112" s="15">
        <v>106</v>
      </c>
      <c r="B112" s="20" t="s">
        <v>141</v>
      </c>
    </row>
    <row r="113" spans="1:2" x14ac:dyDescent="0.25">
      <c r="A113" s="15">
        <v>107</v>
      </c>
      <c r="B113" s="20" t="s">
        <v>83</v>
      </c>
    </row>
    <row r="114" spans="1:2" x14ac:dyDescent="0.25">
      <c r="A114" s="15">
        <v>108</v>
      </c>
      <c r="B114" s="20" t="s">
        <v>84</v>
      </c>
    </row>
    <row r="115" spans="1:2" x14ac:dyDescent="0.25">
      <c r="A115" s="15">
        <v>109</v>
      </c>
      <c r="B115" s="20" t="s">
        <v>86</v>
      </c>
    </row>
    <row r="116" spans="1:2" x14ac:dyDescent="0.25">
      <c r="A116" s="15">
        <v>110</v>
      </c>
      <c r="B116" s="20" t="s">
        <v>87</v>
      </c>
    </row>
    <row r="117" spans="1:2" x14ac:dyDescent="0.25">
      <c r="A117" s="15">
        <v>111</v>
      </c>
      <c r="B117" s="20" t="s">
        <v>88</v>
      </c>
    </row>
    <row r="118" spans="1:2" x14ac:dyDescent="0.25">
      <c r="A118" s="15">
        <v>112</v>
      </c>
      <c r="B118" s="20" t="s">
        <v>90</v>
      </c>
    </row>
    <row r="119" spans="1:2" x14ac:dyDescent="0.25">
      <c r="A119" s="15">
        <v>113</v>
      </c>
      <c r="B119" s="20" t="s">
        <v>91</v>
      </c>
    </row>
    <row r="120" spans="1:2" x14ac:dyDescent="0.25">
      <c r="A120" s="15">
        <v>114</v>
      </c>
      <c r="B120" s="20" t="s">
        <v>93</v>
      </c>
    </row>
    <row r="121" spans="1:2" x14ac:dyDescent="0.25">
      <c r="A121" s="15">
        <v>115</v>
      </c>
      <c r="B121" s="20" t="s">
        <v>78</v>
      </c>
    </row>
    <row r="122" spans="1:2" x14ac:dyDescent="0.25">
      <c r="A122" s="15">
        <v>116</v>
      </c>
      <c r="B122" s="20" t="s">
        <v>142</v>
      </c>
    </row>
    <row r="123" spans="1:2" x14ac:dyDescent="0.25">
      <c r="A123" s="15">
        <v>117</v>
      </c>
      <c r="B123" s="20" t="s">
        <v>143</v>
      </c>
    </row>
    <row r="124" spans="1:2" x14ac:dyDescent="0.25">
      <c r="A124" s="15">
        <v>118</v>
      </c>
      <c r="B124" s="20" t="s">
        <v>144</v>
      </c>
    </row>
    <row r="125" spans="1:2" x14ac:dyDescent="0.25">
      <c r="A125" s="15">
        <v>119</v>
      </c>
      <c r="B125" s="20" t="s">
        <v>145</v>
      </c>
    </row>
    <row r="126" spans="1:2" x14ac:dyDescent="0.25">
      <c r="A126" s="15">
        <v>120</v>
      </c>
      <c r="B126" s="20" t="s">
        <v>83</v>
      </c>
    </row>
    <row r="127" spans="1:2" x14ac:dyDescent="0.25">
      <c r="A127" s="15">
        <v>121</v>
      </c>
      <c r="B127" s="20" t="s">
        <v>84</v>
      </c>
    </row>
    <row r="128" spans="1:2" x14ac:dyDescent="0.25">
      <c r="A128" s="15">
        <v>122</v>
      </c>
      <c r="B128" s="20" t="s">
        <v>86</v>
      </c>
    </row>
    <row r="129" spans="1:2" x14ac:dyDescent="0.25">
      <c r="A129" s="15">
        <v>123</v>
      </c>
      <c r="B129" s="20" t="s">
        <v>87</v>
      </c>
    </row>
    <row r="130" spans="1:2" x14ac:dyDescent="0.25">
      <c r="A130" s="15">
        <v>124</v>
      </c>
      <c r="B130" s="20" t="s">
        <v>88</v>
      </c>
    </row>
    <row r="131" spans="1:2" x14ac:dyDescent="0.25">
      <c r="A131" s="15">
        <v>125</v>
      </c>
      <c r="B131" s="20" t="s">
        <v>90</v>
      </c>
    </row>
    <row r="132" spans="1:2" x14ac:dyDescent="0.25">
      <c r="A132" s="15">
        <v>126</v>
      </c>
      <c r="B132" s="20" t="s">
        <v>91</v>
      </c>
    </row>
    <row r="133" spans="1:2" x14ac:dyDescent="0.25">
      <c r="A133" s="15">
        <v>127</v>
      </c>
      <c r="B133" s="20" t="s">
        <v>93</v>
      </c>
    </row>
    <row r="134" spans="1:2" x14ac:dyDescent="0.25">
      <c r="A134" s="15">
        <v>128</v>
      </c>
      <c r="B134" s="20" t="s">
        <v>78</v>
      </c>
    </row>
    <row r="135" spans="1:2" x14ac:dyDescent="0.25">
      <c r="A135" s="15">
        <v>129</v>
      </c>
      <c r="B135" s="20" t="s">
        <v>146</v>
      </c>
    </row>
    <row r="136" spans="1:2" x14ac:dyDescent="0.25">
      <c r="A136" s="15">
        <v>130</v>
      </c>
      <c r="B136" s="20" t="s">
        <v>147</v>
      </c>
    </row>
    <row r="137" spans="1:2" x14ac:dyDescent="0.25">
      <c r="A137" s="15">
        <v>131</v>
      </c>
      <c r="B137" s="20" t="s">
        <v>148</v>
      </c>
    </row>
    <row r="138" spans="1:2" x14ac:dyDescent="0.25">
      <c r="A138" s="15">
        <v>132</v>
      </c>
      <c r="B138" s="20" t="s">
        <v>149</v>
      </c>
    </row>
    <row r="139" spans="1:2" x14ac:dyDescent="0.25">
      <c r="A139" s="15">
        <v>133</v>
      </c>
      <c r="B139" s="20" t="s">
        <v>83</v>
      </c>
    </row>
    <row r="140" spans="1:2" x14ac:dyDescent="0.25">
      <c r="A140" s="15">
        <v>134</v>
      </c>
      <c r="B140" s="20" t="s">
        <v>84</v>
      </c>
    </row>
    <row r="141" spans="1:2" x14ac:dyDescent="0.25">
      <c r="A141" s="15">
        <v>135</v>
      </c>
      <c r="B141" s="20" t="s">
        <v>86</v>
      </c>
    </row>
    <row r="142" spans="1:2" x14ac:dyDescent="0.25">
      <c r="A142" s="15">
        <v>136</v>
      </c>
      <c r="B142" s="20" t="s">
        <v>87</v>
      </c>
    </row>
    <row r="143" spans="1:2" x14ac:dyDescent="0.25">
      <c r="A143" s="15">
        <v>137</v>
      </c>
      <c r="B143" s="20" t="s">
        <v>88</v>
      </c>
    </row>
    <row r="144" spans="1:2" x14ac:dyDescent="0.25">
      <c r="A144" s="15">
        <v>138</v>
      </c>
      <c r="B144" s="20" t="s">
        <v>90</v>
      </c>
    </row>
    <row r="145" spans="1:2" x14ac:dyDescent="0.25">
      <c r="A145" s="15">
        <v>139</v>
      </c>
      <c r="B145" s="20" t="s">
        <v>91</v>
      </c>
    </row>
    <row r="146" spans="1:2" x14ac:dyDescent="0.25">
      <c r="A146" s="15">
        <v>140</v>
      </c>
      <c r="B146" s="20" t="s">
        <v>93</v>
      </c>
    </row>
    <row r="147" spans="1:2" x14ac:dyDescent="0.25">
      <c r="A147" s="15">
        <v>141</v>
      </c>
      <c r="B147" s="20" t="s">
        <v>78</v>
      </c>
    </row>
    <row r="148" spans="1:2" x14ac:dyDescent="0.25">
      <c r="A148" s="15">
        <v>142</v>
      </c>
      <c r="B148" s="20" t="s">
        <v>150</v>
      </c>
    </row>
    <row r="149" spans="1:2" x14ac:dyDescent="0.25">
      <c r="A149" s="15">
        <v>143</v>
      </c>
      <c r="B149" s="20" t="s">
        <v>151</v>
      </c>
    </row>
    <row r="150" spans="1:2" x14ac:dyDescent="0.25">
      <c r="A150" s="15">
        <v>144</v>
      </c>
      <c r="B150" s="20" t="s">
        <v>152</v>
      </c>
    </row>
    <row r="151" spans="1:2" x14ac:dyDescent="0.25">
      <c r="A151" s="15">
        <v>145</v>
      </c>
      <c r="B151" s="20" t="s">
        <v>153</v>
      </c>
    </row>
    <row r="152" spans="1:2" x14ac:dyDescent="0.25">
      <c r="A152" s="15">
        <v>146</v>
      </c>
      <c r="B152" s="20" t="s">
        <v>83</v>
      </c>
    </row>
    <row r="153" spans="1:2" x14ac:dyDescent="0.25">
      <c r="A153" s="15">
        <v>147</v>
      </c>
      <c r="B153" s="20" t="s">
        <v>84</v>
      </c>
    </row>
    <row r="154" spans="1:2" x14ac:dyDescent="0.25">
      <c r="A154" s="15">
        <v>148</v>
      </c>
      <c r="B154" s="20" t="s">
        <v>86</v>
      </c>
    </row>
    <row r="155" spans="1:2" x14ac:dyDescent="0.25">
      <c r="A155" s="15">
        <v>149</v>
      </c>
      <c r="B155" s="20" t="s">
        <v>87</v>
      </c>
    </row>
    <row r="156" spans="1:2" x14ac:dyDescent="0.25">
      <c r="A156" s="15">
        <v>150</v>
      </c>
      <c r="B156" s="20" t="s">
        <v>88</v>
      </c>
    </row>
    <row r="157" spans="1:2" x14ac:dyDescent="0.25">
      <c r="A157" s="15">
        <v>151</v>
      </c>
      <c r="B157" s="20" t="s">
        <v>90</v>
      </c>
    </row>
    <row r="158" spans="1:2" x14ac:dyDescent="0.25">
      <c r="A158" s="15">
        <v>152</v>
      </c>
      <c r="B158" s="20" t="s">
        <v>91</v>
      </c>
    </row>
    <row r="159" spans="1:2" x14ac:dyDescent="0.25">
      <c r="A159" s="15">
        <v>153</v>
      </c>
      <c r="B159" s="20" t="s">
        <v>93</v>
      </c>
    </row>
    <row r="160" spans="1:2" x14ac:dyDescent="0.25">
      <c r="A160" s="15">
        <v>154</v>
      </c>
      <c r="B160" s="20" t="s">
        <v>154</v>
      </c>
    </row>
    <row r="161" spans="1:2" x14ac:dyDescent="0.25">
      <c r="A161" s="15">
        <v>155</v>
      </c>
      <c r="B161" s="31" t="s">
        <v>169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OutlineSymbols="0" showWhiteSpace="0" topLeftCell="A7" zoomScale="98" zoomScaleNormal="98" zoomScaleSheetLayoutView="70" workbookViewId="0">
      <selection activeCell="K28" sqref="K28"/>
    </sheetView>
  </sheetViews>
  <sheetFormatPr defaultColWidth="8" defaultRowHeight="12.75" x14ac:dyDescent="0.2"/>
  <cols>
    <col min="1" max="1" width="4.375" style="49" customWidth="1"/>
    <col min="2" max="2" width="21.875" style="50" customWidth="1"/>
    <col min="3" max="3" width="42.375" style="50" customWidth="1"/>
    <col min="4" max="4" width="12.75" style="57" customWidth="1"/>
    <col min="5" max="5" width="13.125" style="57" customWidth="1"/>
    <col min="6" max="6" width="14" style="57" customWidth="1"/>
    <col min="7" max="7" width="12.25" style="57" customWidth="1"/>
    <col min="8" max="8" width="15.875" style="57" customWidth="1"/>
    <col min="9" max="16384" width="8" style="53"/>
  </cols>
  <sheetData>
    <row r="1" spans="1:8" x14ac:dyDescent="0.2">
      <c r="A1" s="299" t="s">
        <v>609</v>
      </c>
      <c r="B1" s="299"/>
      <c r="D1" s="51"/>
      <c r="E1" s="51"/>
      <c r="F1" s="51"/>
      <c r="G1" s="51"/>
      <c r="H1" s="52" t="s">
        <v>210</v>
      </c>
    </row>
    <row r="2" spans="1:8" x14ac:dyDescent="0.2">
      <c r="B2" s="50" t="s">
        <v>211</v>
      </c>
      <c r="C2" s="54" t="s">
        <v>261</v>
      </c>
      <c r="D2" s="55"/>
      <c r="E2" s="55"/>
      <c r="F2" s="55"/>
      <c r="G2" s="55"/>
      <c r="H2" s="51"/>
    </row>
    <row r="3" spans="1:8" x14ac:dyDescent="0.2">
      <c r="D3" s="56" t="s">
        <v>7</v>
      </c>
      <c r="F3" s="51"/>
      <c r="G3" s="51"/>
      <c r="H3" s="51"/>
    </row>
    <row r="4" spans="1:8" x14ac:dyDescent="0.2">
      <c r="B4" s="50" t="s">
        <v>265</v>
      </c>
      <c r="C4" s="58"/>
      <c r="D4" s="51"/>
      <c r="E4" s="56"/>
      <c r="F4" s="51"/>
      <c r="G4" s="51"/>
      <c r="H4" s="51"/>
    </row>
    <row r="5" spans="1:8" x14ac:dyDescent="0.2">
      <c r="D5" s="51"/>
      <c r="E5" s="56"/>
      <c r="F5" s="51"/>
      <c r="G5" s="51"/>
      <c r="H5" s="51"/>
    </row>
    <row r="6" spans="1:8" x14ac:dyDescent="0.2">
      <c r="B6" s="50" t="s">
        <v>262</v>
      </c>
      <c r="D6" s="51">
        <f>H54</f>
        <v>6412.3770198974908</v>
      </c>
      <c r="E6" s="56" t="s">
        <v>263</v>
      </c>
      <c r="F6" s="51"/>
      <c r="G6" s="51"/>
      <c r="H6" s="51"/>
    </row>
    <row r="7" spans="1:8" x14ac:dyDescent="0.2">
      <c r="B7" s="50" t="s">
        <v>212</v>
      </c>
      <c r="D7" s="51"/>
      <c r="E7" s="51"/>
      <c r="F7" s="51"/>
      <c r="G7" s="51"/>
      <c r="H7" s="51"/>
    </row>
    <row r="8" spans="1:8" x14ac:dyDescent="0.2">
      <c r="C8" s="54"/>
      <c r="D8" s="55"/>
      <c r="E8" s="59"/>
      <c r="F8" s="55"/>
      <c r="G8" s="55"/>
      <c r="H8" s="51"/>
    </row>
    <row r="9" spans="1:8" x14ac:dyDescent="0.2">
      <c r="D9" s="56" t="s">
        <v>213</v>
      </c>
      <c r="F9" s="51"/>
      <c r="G9" s="51"/>
      <c r="H9" s="51"/>
    </row>
    <row r="10" spans="1:8" x14ac:dyDescent="0.2">
      <c r="D10" s="51"/>
      <c r="E10" s="56"/>
      <c r="F10" s="51"/>
      <c r="G10" s="51"/>
      <c r="H10" s="51"/>
    </row>
    <row r="11" spans="1:8" x14ac:dyDescent="0.2">
      <c r="B11" s="50" t="s">
        <v>214</v>
      </c>
      <c r="H11" s="51"/>
    </row>
    <row r="12" spans="1:8" x14ac:dyDescent="0.2">
      <c r="G12" s="51"/>
      <c r="H12" s="51"/>
    </row>
    <row r="13" spans="1:8" x14ac:dyDescent="0.2">
      <c r="D13" s="60" t="s">
        <v>215</v>
      </c>
      <c r="F13" s="51"/>
      <c r="G13" s="51"/>
      <c r="H13" s="51"/>
    </row>
    <row r="14" spans="1:8" x14ac:dyDescent="0.2">
      <c r="D14" s="61"/>
      <c r="F14" s="51"/>
      <c r="G14" s="51"/>
      <c r="H14" s="51"/>
    </row>
    <row r="15" spans="1:8" ht="50.25" customHeight="1" x14ac:dyDescent="0.2">
      <c r="A15" s="302" t="str">
        <f>'Сводка затрат'!A14:C14</f>
        <v>Техническое перевооружение ПС 110-35-6кВ № 3 с заменой оборудования аккумуляторной батареи, н.п. Междуречье (1 комплект)</v>
      </c>
      <c r="B15" s="302"/>
      <c r="C15" s="302"/>
      <c r="D15" s="302"/>
      <c r="E15" s="302"/>
      <c r="F15" s="302"/>
      <c r="G15" s="302"/>
      <c r="H15" s="302"/>
    </row>
    <row r="16" spans="1:8" x14ac:dyDescent="0.2">
      <c r="D16" s="62" t="s">
        <v>216</v>
      </c>
      <c r="F16" s="51"/>
      <c r="G16" s="51"/>
      <c r="H16" s="51"/>
    </row>
    <row r="17" spans="1:8" x14ac:dyDescent="0.2">
      <c r="H17" s="51"/>
    </row>
    <row r="18" spans="1:8" x14ac:dyDescent="0.2">
      <c r="B18" s="50" t="s">
        <v>264</v>
      </c>
      <c r="D18" s="61"/>
      <c r="E18" s="51"/>
      <c r="F18" s="51"/>
      <c r="G18" s="51"/>
      <c r="H18" s="51"/>
    </row>
    <row r="19" spans="1:8" x14ac:dyDescent="0.2">
      <c r="D19" s="61"/>
      <c r="E19" s="51"/>
      <c r="F19" s="51"/>
      <c r="G19" s="51"/>
      <c r="H19" s="51"/>
    </row>
    <row r="20" spans="1:8" x14ac:dyDescent="0.2">
      <c r="D20" s="51"/>
      <c r="E20" s="51"/>
      <c r="F20" s="51"/>
      <c r="G20" s="51"/>
      <c r="H20" s="51"/>
    </row>
    <row r="21" spans="1:8" ht="12.75" customHeight="1" x14ac:dyDescent="0.2">
      <c r="A21" s="309" t="s">
        <v>217</v>
      </c>
      <c r="B21" s="310" t="s">
        <v>218</v>
      </c>
      <c r="C21" s="310" t="s">
        <v>219</v>
      </c>
      <c r="D21" s="311" t="s">
        <v>13</v>
      </c>
      <c r="E21" s="311"/>
      <c r="F21" s="311"/>
      <c r="G21" s="311"/>
      <c r="H21" s="309" t="s">
        <v>220</v>
      </c>
    </row>
    <row r="22" spans="1:8" x14ac:dyDescent="0.2">
      <c r="A22" s="309"/>
      <c r="B22" s="310"/>
      <c r="C22" s="310"/>
      <c r="D22" s="309" t="s">
        <v>221</v>
      </c>
      <c r="E22" s="309" t="s">
        <v>17</v>
      </c>
      <c r="F22" s="309" t="s">
        <v>222</v>
      </c>
      <c r="G22" s="309" t="s">
        <v>223</v>
      </c>
      <c r="H22" s="309"/>
    </row>
    <row r="23" spans="1:8" x14ac:dyDescent="0.2">
      <c r="A23" s="309"/>
      <c r="B23" s="310"/>
      <c r="C23" s="310"/>
      <c r="D23" s="309"/>
      <c r="E23" s="309"/>
      <c r="F23" s="309"/>
      <c r="G23" s="309"/>
      <c r="H23" s="309"/>
    </row>
    <row r="24" spans="1:8" x14ac:dyDescent="0.2">
      <c r="A24" s="309"/>
      <c r="B24" s="310"/>
      <c r="C24" s="310"/>
      <c r="D24" s="309"/>
      <c r="E24" s="309"/>
      <c r="F24" s="309"/>
      <c r="G24" s="309"/>
      <c r="H24" s="309"/>
    </row>
    <row r="25" spans="1:8" x14ac:dyDescent="0.2">
      <c r="A25" s="63">
        <v>1</v>
      </c>
      <c r="B25" s="64">
        <v>2</v>
      </c>
      <c r="C25" s="64">
        <v>3</v>
      </c>
      <c r="D25" s="63">
        <v>4</v>
      </c>
      <c r="E25" s="63">
        <v>5</v>
      </c>
      <c r="F25" s="63">
        <v>6</v>
      </c>
      <c r="G25" s="63">
        <v>7</v>
      </c>
      <c r="H25" s="63">
        <v>8</v>
      </c>
    </row>
    <row r="26" spans="1:8" ht="14.25" x14ac:dyDescent="0.2">
      <c r="A26" s="300" t="s">
        <v>224</v>
      </c>
      <c r="B26" s="301"/>
      <c r="C26" s="301"/>
      <c r="D26" s="301"/>
      <c r="E26" s="301"/>
      <c r="F26" s="301"/>
      <c r="G26" s="301"/>
      <c r="H26" s="301"/>
    </row>
    <row r="27" spans="1:8" x14ac:dyDescent="0.2">
      <c r="A27" s="65">
        <v>1</v>
      </c>
      <c r="B27" s="66" t="s">
        <v>358</v>
      </c>
      <c r="C27" s="66" t="s">
        <v>613</v>
      </c>
      <c r="D27" s="77">
        <f>'ОСР 02-01'!D18/1000</f>
        <v>99.399000000000001</v>
      </c>
      <c r="E27" s="78">
        <f>'ОСР 02-01'!E18/1000</f>
        <v>762.73500000000001</v>
      </c>
      <c r="F27" s="78">
        <f>'ОСР 02-01'!F18/1000</f>
        <v>3435.431</v>
      </c>
      <c r="G27" s="77"/>
      <c r="H27" s="78">
        <f>D27+E27+F27+G27</f>
        <v>4297.5650000000005</v>
      </c>
    </row>
    <row r="28" spans="1:8" ht="27.95" customHeight="1" x14ac:dyDescent="0.2">
      <c r="A28" s="67"/>
      <c r="B28" s="307" t="s">
        <v>226</v>
      </c>
      <c r="C28" s="308"/>
      <c r="D28" s="78"/>
      <c r="E28" s="78"/>
      <c r="F28" s="78"/>
      <c r="G28" s="78"/>
      <c r="H28" s="78"/>
    </row>
    <row r="29" spans="1:8" ht="14.25" x14ac:dyDescent="0.2">
      <c r="A29" s="67"/>
      <c r="B29" s="307" t="s">
        <v>227</v>
      </c>
      <c r="C29" s="308"/>
      <c r="D29" s="78">
        <f>D27</f>
        <v>99.399000000000001</v>
      </c>
      <c r="E29" s="78">
        <f t="shared" ref="E29:H29" si="0">E27</f>
        <v>762.73500000000001</v>
      </c>
      <c r="F29" s="78">
        <f t="shared" si="0"/>
        <v>3435.431</v>
      </c>
      <c r="G29" s="78">
        <f t="shared" si="0"/>
        <v>0</v>
      </c>
      <c r="H29" s="78">
        <f t="shared" si="0"/>
        <v>4297.5650000000005</v>
      </c>
    </row>
    <row r="30" spans="1:8" ht="14.25" x14ac:dyDescent="0.2">
      <c r="A30" s="300" t="s">
        <v>228</v>
      </c>
      <c r="B30" s="301"/>
      <c r="C30" s="301"/>
      <c r="D30" s="301"/>
      <c r="E30" s="301"/>
      <c r="F30" s="301"/>
      <c r="G30" s="301"/>
      <c r="H30" s="301"/>
    </row>
    <row r="31" spans="1:8" ht="24.75" customHeight="1" x14ac:dyDescent="0.2">
      <c r="A31" s="65">
        <v>2</v>
      </c>
      <c r="B31" s="66" t="s">
        <v>253</v>
      </c>
      <c r="C31" s="66" t="s">
        <v>245</v>
      </c>
      <c r="D31" s="78">
        <f>D29*3.9%</f>
        <v>3.8765610000000001</v>
      </c>
      <c r="E31" s="78">
        <f>E29*3.9%</f>
        <v>29.746665</v>
      </c>
      <c r="F31" s="77"/>
      <c r="G31" s="77"/>
      <c r="H31" s="78">
        <f t="shared" ref="H31:H53" si="1">G31+F31+E31+D31</f>
        <v>33.623226000000003</v>
      </c>
    </row>
    <row r="32" spans="1:8" ht="27.95" customHeight="1" x14ac:dyDescent="0.2">
      <c r="A32" s="67"/>
      <c r="B32" s="307" t="s">
        <v>229</v>
      </c>
      <c r="C32" s="308"/>
      <c r="D32" s="78">
        <f>D31</f>
        <v>3.8765610000000001</v>
      </c>
      <c r="E32" s="78">
        <f>E31</f>
        <v>29.746665</v>
      </c>
      <c r="F32" s="77"/>
      <c r="G32" s="77"/>
      <c r="H32" s="78">
        <f t="shared" si="1"/>
        <v>33.623226000000003</v>
      </c>
    </row>
    <row r="33" spans="1:8" ht="14.25" x14ac:dyDescent="0.2">
      <c r="A33" s="67"/>
      <c r="B33" s="307" t="s">
        <v>230</v>
      </c>
      <c r="C33" s="308"/>
      <c r="D33" s="78">
        <f>D29+D32</f>
        <v>103.275561</v>
      </c>
      <c r="E33" s="78">
        <f t="shared" ref="E33:G33" si="2">E29+E32</f>
        <v>792.48166500000002</v>
      </c>
      <c r="F33" s="78">
        <f t="shared" si="2"/>
        <v>3435.431</v>
      </c>
      <c r="G33" s="78">
        <f t="shared" si="2"/>
        <v>0</v>
      </c>
      <c r="H33" s="78">
        <f t="shared" si="1"/>
        <v>4331.1882260000002</v>
      </c>
    </row>
    <row r="34" spans="1:8" ht="14.25" x14ac:dyDescent="0.2">
      <c r="A34" s="300" t="s">
        <v>231</v>
      </c>
      <c r="B34" s="301"/>
      <c r="C34" s="301"/>
      <c r="D34" s="301"/>
      <c r="E34" s="301"/>
      <c r="F34" s="301"/>
      <c r="G34" s="301"/>
      <c r="H34" s="301"/>
    </row>
    <row r="35" spans="1:8" ht="51" x14ac:dyDescent="0.2">
      <c r="A35" s="65">
        <v>3</v>
      </c>
      <c r="B35" s="66" t="s">
        <v>247</v>
      </c>
      <c r="C35" s="66" t="s">
        <v>246</v>
      </c>
      <c r="D35" s="79">
        <f>D33*(3.2*1.2)%</f>
        <v>3.9657815423999994</v>
      </c>
      <c r="E35" s="79">
        <f>E33*(3.2*1.2)%</f>
        <v>30.431295935999998</v>
      </c>
      <c r="F35" s="295">
        <f>F33*(3.2*1.2)%</f>
        <v>131.9205504</v>
      </c>
      <c r="G35" s="78">
        <f>G33*(3.2*1.2)%</f>
        <v>0</v>
      </c>
      <c r="H35" s="79">
        <f>G35+F35+E35+D35</f>
        <v>166.3176278784</v>
      </c>
    </row>
    <row r="36" spans="1:8" ht="14.25" x14ac:dyDescent="0.2">
      <c r="A36" s="67"/>
      <c r="B36" s="307" t="s">
        <v>232</v>
      </c>
      <c r="C36" s="308"/>
      <c r="D36" s="78">
        <f>D35</f>
        <v>3.9657815423999994</v>
      </c>
      <c r="E36" s="78">
        <f t="shared" ref="E36:H36" si="3">E35</f>
        <v>30.431295935999998</v>
      </c>
      <c r="F36" s="295">
        <f t="shared" si="3"/>
        <v>131.9205504</v>
      </c>
      <c r="G36" s="78">
        <f t="shared" si="3"/>
        <v>0</v>
      </c>
      <c r="H36" s="78">
        <f t="shared" si="3"/>
        <v>166.3176278784</v>
      </c>
    </row>
    <row r="37" spans="1:8" ht="14.25" x14ac:dyDescent="0.2">
      <c r="A37" s="67"/>
      <c r="B37" s="307" t="s">
        <v>233</v>
      </c>
      <c r="C37" s="308"/>
      <c r="D37" s="78">
        <f>D36+D33</f>
        <v>107.24134254239999</v>
      </c>
      <c r="E37" s="78">
        <f>E36+E33</f>
        <v>822.91296093599999</v>
      </c>
      <c r="F37" s="78">
        <f>F36+F33</f>
        <v>3567.3515504000002</v>
      </c>
      <c r="G37" s="78">
        <f>G36+G33</f>
        <v>0</v>
      </c>
      <c r="H37" s="78">
        <f>G37+F37+E37+D37</f>
        <v>4497.5058538784006</v>
      </c>
    </row>
    <row r="38" spans="1:8" ht="14.25" x14ac:dyDescent="0.2">
      <c r="A38" s="300" t="s">
        <v>379</v>
      </c>
      <c r="B38" s="301"/>
      <c r="C38" s="301"/>
      <c r="D38" s="301"/>
      <c r="E38" s="301"/>
      <c r="F38" s="301"/>
      <c r="G38" s="301"/>
      <c r="H38" s="301"/>
    </row>
    <row r="39" spans="1:8" ht="38.25" x14ac:dyDescent="0.2">
      <c r="A39" s="65">
        <v>4</v>
      </c>
      <c r="B39" s="66" t="s">
        <v>234</v>
      </c>
      <c r="C39" s="66" t="s">
        <v>250</v>
      </c>
      <c r="D39" s="77"/>
      <c r="E39" s="77"/>
      <c r="F39" s="77"/>
      <c r="G39" s="208">
        <f>H37*2.14%</f>
        <v>96.24662527299779</v>
      </c>
      <c r="H39" s="78">
        <f t="shared" si="1"/>
        <v>96.24662527299779</v>
      </c>
    </row>
    <row r="40" spans="1:8" ht="51" x14ac:dyDescent="0.2">
      <c r="A40" s="285">
        <v>5</v>
      </c>
      <c r="B40" s="286" t="s">
        <v>251</v>
      </c>
      <c r="C40" s="286" t="s">
        <v>252</v>
      </c>
      <c r="D40" s="287"/>
      <c r="E40" s="287"/>
      <c r="F40" s="287"/>
      <c r="G40" s="288">
        <f>(H37+G44)*5.48%</f>
        <v>264.06480679253633</v>
      </c>
      <c r="H40" s="289">
        <f t="shared" si="1"/>
        <v>264.06480679253633</v>
      </c>
    </row>
    <row r="41" spans="1:8" ht="27.95" customHeight="1" x14ac:dyDescent="0.2">
      <c r="A41" s="290"/>
      <c r="B41" s="305" t="s">
        <v>235</v>
      </c>
      <c r="C41" s="306"/>
      <c r="D41" s="287">
        <f>D40+D39</f>
        <v>0</v>
      </c>
      <c r="E41" s="287">
        <f t="shared" ref="E41:F41" si="4">E40+E39</f>
        <v>0</v>
      </c>
      <c r="F41" s="287">
        <f t="shared" si="4"/>
        <v>0</v>
      </c>
      <c r="G41" s="288">
        <f>G40+G39</f>
        <v>360.31143206553412</v>
      </c>
      <c r="H41" s="289">
        <f t="shared" si="1"/>
        <v>360.31143206553412</v>
      </c>
    </row>
    <row r="42" spans="1:8" ht="19.5" customHeight="1" x14ac:dyDescent="0.2">
      <c r="A42" s="290"/>
      <c r="B42" s="305" t="s">
        <v>378</v>
      </c>
      <c r="C42" s="306"/>
      <c r="D42" s="289">
        <f t="shared" ref="D42:G42" si="5">D37+D41</f>
        <v>107.24134254239999</v>
      </c>
      <c r="E42" s="289">
        <f t="shared" si="5"/>
        <v>822.91296093599999</v>
      </c>
      <c r="F42" s="289">
        <f t="shared" si="5"/>
        <v>3567.3515504000002</v>
      </c>
      <c r="G42" s="289">
        <f t="shared" si="5"/>
        <v>360.31143206553412</v>
      </c>
      <c r="H42" s="289">
        <f>D42+E42+F42+G42</f>
        <v>4857.8172859439337</v>
      </c>
    </row>
    <row r="43" spans="1:8" ht="14.25" x14ac:dyDescent="0.2">
      <c r="A43" s="303" t="s">
        <v>377</v>
      </c>
      <c r="B43" s="304"/>
      <c r="C43" s="304"/>
      <c r="D43" s="304"/>
      <c r="E43" s="304"/>
      <c r="F43" s="304"/>
      <c r="G43" s="304"/>
      <c r="H43" s="304"/>
    </row>
    <row r="44" spans="1:8" x14ac:dyDescent="0.2">
      <c r="A44" s="285">
        <v>6</v>
      </c>
      <c r="B44" s="286" t="s">
        <v>248</v>
      </c>
      <c r="C44" s="286" t="s">
        <v>380</v>
      </c>
      <c r="D44" s="291"/>
      <c r="E44" s="291"/>
      <c r="F44" s="291"/>
      <c r="G44" s="289">
        <f>'12-01-01'!I27/1000</f>
        <v>321.19499999999999</v>
      </c>
      <c r="H44" s="289">
        <f t="shared" si="1"/>
        <v>321.19499999999999</v>
      </c>
    </row>
    <row r="45" spans="1:8" ht="51" x14ac:dyDescent="0.2">
      <c r="A45" s="285">
        <v>7</v>
      </c>
      <c r="B45" s="286" t="s">
        <v>249</v>
      </c>
      <c r="C45" s="286" t="s">
        <v>236</v>
      </c>
      <c r="D45" s="287"/>
      <c r="E45" s="287"/>
      <c r="F45" s="287"/>
      <c r="G45" s="287">
        <f>H37*0.2%</f>
        <v>8.9950117077568006</v>
      </c>
      <c r="H45" s="289">
        <f t="shared" si="1"/>
        <v>8.9950117077568006</v>
      </c>
    </row>
    <row r="46" spans="1:8" ht="27.95" customHeight="1" x14ac:dyDescent="0.2">
      <c r="A46" s="290"/>
      <c r="B46" s="305" t="s">
        <v>237</v>
      </c>
      <c r="C46" s="306"/>
      <c r="D46" s="287">
        <f>D45+D44</f>
        <v>0</v>
      </c>
      <c r="E46" s="287">
        <f t="shared" ref="E46:G46" si="6">E45+E44</f>
        <v>0</v>
      </c>
      <c r="F46" s="287">
        <f t="shared" si="6"/>
        <v>0</v>
      </c>
      <c r="G46" s="287">
        <f t="shared" si="6"/>
        <v>330.19001170775681</v>
      </c>
      <c r="H46" s="289">
        <f t="shared" si="1"/>
        <v>330.19001170775681</v>
      </c>
    </row>
    <row r="47" spans="1:8" ht="14.25" x14ac:dyDescent="0.2">
      <c r="A47" s="290"/>
      <c r="B47" s="305" t="s">
        <v>238</v>
      </c>
      <c r="C47" s="306"/>
      <c r="D47" s="289">
        <f>D42+D46</f>
        <v>107.24134254239999</v>
      </c>
      <c r="E47" s="289">
        <f t="shared" ref="E47:H47" si="7">E42+E46</f>
        <v>822.91296093599999</v>
      </c>
      <c r="F47" s="289">
        <f t="shared" si="7"/>
        <v>3567.3515504000002</v>
      </c>
      <c r="G47" s="289">
        <f>G42+G46</f>
        <v>690.50144377329093</v>
      </c>
      <c r="H47" s="289">
        <f t="shared" si="7"/>
        <v>5188.0072976516904</v>
      </c>
    </row>
    <row r="48" spans="1:8" ht="14.25" x14ac:dyDescent="0.2">
      <c r="A48" s="303" t="s">
        <v>239</v>
      </c>
      <c r="B48" s="304"/>
      <c r="C48" s="304"/>
      <c r="D48" s="304"/>
      <c r="E48" s="304"/>
      <c r="F48" s="304"/>
      <c r="G48" s="304"/>
      <c r="H48" s="304"/>
    </row>
    <row r="49" spans="1:8" ht="51" x14ac:dyDescent="0.2">
      <c r="A49" s="285">
        <v>8</v>
      </c>
      <c r="B49" s="286" t="s">
        <v>254</v>
      </c>
      <c r="C49" s="286" t="s">
        <v>240</v>
      </c>
      <c r="D49" s="289">
        <f>D47*3%</f>
        <v>3.2172402762719998</v>
      </c>
      <c r="E49" s="289">
        <f>E47*3%</f>
        <v>24.68738882808</v>
      </c>
      <c r="F49" s="289">
        <f>F47*3%</f>
        <v>107.020546512</v>
      </c>
      <c r="G49" s="289">
        <f>G47*3%</f>
        <v>20.715043313198727</v>
      </c>
      <c r="H49" s="289">
        <f>G49+F49+E49+D49</f>
        <v>155.64021892955074</v>
      </c>
    </row>
    <row r="50" spans="1:8" ht="14.25" x14ac:dyDescent="0.2">
      <c r="A50" s="290"/>
      <c r="B50" s="305" t="s">
        <v>241</v>
      </c>
      <c r="C50" s="306"/>
      <c r="D50" s="289">
        <f>D49</f>
        <v>3.2172402762719998</v>
      </c>
      <c r="E50" s="289">
        <f t="shared" ref="E50:G50" si="8">E49</f>
        <v>24.68738882808</v>
      </c>
      <c r="F50" s="289">
        <f t="shared" si="8"/>
        <v>107.020546512</v>
      </c>
      <c r="G50" s="289">
        <f t="shared" si="8"/>
        <v>20.715043313198727</v>
      </c>
      <c r="H50" s="289">
        <f t="shared" si="1"/>
        <v>155.64021892955074</v>
      </c>
    </row>
    <row r="51" spans="1:8" ht="14.25" x14ac:dyDescent="0.2">
      <c r="A51" s="290"/>
      <c r="B51" s="305" t="s">
        <v>242</v>
      </c>
      <c r="C51" s="306"/>
      <c r="D51" s="289">
        <f>D50+D47</f>
        <v>110.45858281867199</v>
      </c>
      <c r="E51" s="289">
        <f t="shared" ref="E51:G51" si="9">E50+E47</f>
        <v>847.60034976407997</v>
      </c>
      <c r="F51" s="289">
        <f t="shared" si="9"/>
        <v>3674.372096912</v>
      </c>
      <c r="G51" s="289">
        <f t="shared" si="9"/>
        <v>711.21648708648968</v>
      </c>
      <c r="H51" s="289">
        <f t="shared" si="1"/>
        <v>5343.6475165812408</v>
      </c>
    </row>
    <row r="52" spans="1:8" ht="14.25" x14ac:dyDescent="0.2">
      <c r="A52" s="303" t="s">
        <v>243</v>
      </c>
      <c r="B52" s="304"/>
      <c r="C52" s="304"/>
      <c r="D52" s="304"/>
      <c r="E52" s="304"/>
      <c r="F52" s="304"/>
      <c r="G52" s="304"/>
      <c r="H52" s="304"/>
    </row>
    <row r="53" spans="1:8" ht="51" x14ac:dyDescent="0.2">
      <c r="A53" s="285">
        <v>9</v>
      </c>
      <c r="B53" s="286" t="s">
        <v>256</v>
      </c>
      <c r="C53" s="286" t="s">
        <v>255</v>
      </c>
      <c r="D53" s="289">
        <f>D51*20%</f>
        <v>22.091716563734398</v>
      </c>
      <c r="E53" s="289">
        <f t="shared" ref="E53:G53" si="10">E51*20%</f>
        <v>169.52006995281602</v>
      </c>
      <c r="F53" s="289">
        <f t="shared" si="10"/>
        <v>734.87441938239999</v>
      </c>
      <c r="G53" s="289">
        <f t="shared" si="10"/>
        <v>142.24329741729795</v>
      </c>
      <c r="H53" s="289">
        <f t="shared" si="1"/>
        <v>1068.7295033162484</v>
      </c>
    </row>
    <row r="54" spans="1:8" x14ac:dyDescent="0.2">
      <c r="A54" s="285"/>
      <c r="B54" s="292"/>
      <c r="C54" s="293" t="s">
        <v>244</v>
      </c>
      <c r="D54" s="289">
        <f>D53+D51</f>
        <v>132.55029938240639</v>
      </c>
      <c r="E54" s="289">
        <f t="shared" ref="E54:G54" si="11">E53+E51</f>
        <v>1017.120419716896</v>
      </c>
      <c r="F54" s="289">
        <f t="shared" si="11"/>
        <v>4409.2465162944</v>
      </c>
      <c r="G54" s="289">
        <f t="shared" si="11"/>
        <v>853.45978450378766</v>
      </c>
      <c r="H54" s="289">
        <f>G54+F54+E54+D54</f>
        <v>6412.3770198974908</v>
      </c>
    </row>
  </sheetData>
  <mergeCells count="30">
    <mergeCell ref="B42:C42"/>
    <mergeCell ref="B28:C28"/>
    <mergeCell ref="B29:C29"/>
    <mergeCell ref="B36:C36"/>
    <mergeCell ref="A34:H34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A1:B1"/>
    <mergeCell ref="A26:H26"/>
    <mergeCell ref="A15:H15"/>
    <mergeCell ref="A52:H52"/>
    <mergeCell ref="B47:C47"/>
    <mergeCell ref="A48:H48"/>
    <mergeCell ref="B50:C50"/>
    <mergeCell ref="B51:C51"/>
    <mergeCell ref="B37:C37"/>
    <mergeCell ref="A38:H38"/>
    <mergeCell ref="B41:C41"/>
    <mergeCell ref="A43:H43"/>
    <mergeCell ref="B46:C46"/>
    <mergeCell ref="A30:H30"/>
    <mergeCell ref="B32:C32"/>
    <mergeCell ref="B33:C33"/>
  </mergeCells>
  <pageMargins left="0.25" right="0.25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OutlineSymbols="0" showWhiteSpace="0" zoomScale="85" zoomScaleNormal="85" zoomScaleSheetLayoutView="85" workbookViewId="0">
      <selection activeCell="H18" sqref="H18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9.375" style="3" bestFit="1" customWidth="1"/>
    <col min="10" max="16384" width="9" style="3"/>
  </cols>
  <sheetData>
    <row r="1" spans="1:8" x14ac:dyDescent="0.25">
      <c r="A1" s="1"/>
      <c r="B1" s="8"/>
      <c r="C1" s="1"/>
      <c r="D1" s="1"/>
      <c r="E1" s="1"/>
      <c r="F1" s="1"/>
      <c r="G1" s="1"/>
      <c r="H1" s="1"/>
    </row>
    <row r="2" spans="1:8" x14ac:dyDescent="0.25">
      <c r="A2" s="8" t="s">
        <v>5</v>
      </c>
      <c r="B2" s="11"/>
    </row>
    <row r="3" spans="1:8" x14ac:dyDescent="0.25">
      <c r="A3" s="9"/>
      <c r="B3" s="11"/>
      <c r="C3" s="316"/>
      <c r="D3" s="316"/>
      <c r="E3" s="316"/>
      <c r="F3" s="316"/>
      <c r="G3" s="316"/>
      <c r="H3" s="316"/>
    </row>
    <row r="4" spans="1:8" x14ac:dyDescent="0.25">
      <c r="A4" s="8" t="s">
        <v>5</v>
      </c>
      <c r="B4" s="2"/>
      <c r="C4" s="69"/>
    </row>
    <row r="5" spans="1:8" ht="66" customHeight="1" x14ac:dyDescent="0.25">
      <c r="A5" s="8" t="s">
        <v>5</v>
      </c>
      <c r="B5" s="2" t="s">
        <v>170</v>
      </c>
      <c r="C5" s="317" t="str">
        <f>ССР!A15</f>
        <v>Техническое перевооружение ПС 110-35-6кВ № 3 с заменой оборудования аккумуляторной батареи, н.п. Междуречье (1 комплект)</v>
      </c>
      <c r="D5" s="317"/>
      <c r="E5" s="317"/>
      <c r="F5" s="317"/>
      <c r="G5" s="317"/>
      <c r="H5" s="317"/>
    </row>
    <row r="6" spans="1:8" x14ac:dyDescent="0.25">
      <c r="A6" s="8"/>
      <c r="B6" s="8"/>
    </row>
    <row r="7" spans="1:8" x14ac:dyDescent="0.25">
      <c r="A7" s="1"/>
      <c r="B7" s="11"/>
      <c r="C7" s="1" t="s">
        <v>266</v>
      </c>
      <c r="D7" s="1"/>
      <c r="E7" s="1"/>
      <c r="F7" s="1"/>
      <c r="G7" s="1"/>
      <c r="H7" s="1"/>
    </row>
    <row r="8" spans="1:8" x14ac:dyDescent="0.25">
      <c r="A8" s="8" t="s">
        <v>5</v>
      </c>
      <c r="B8" s="2"/>
    </row>
    <row r="9" spans="1:8" x14ac:dyDescent="0.25">
      <c r="A9" s="9"/>
      <c r="B9" s="2" t="s">
        <v>16</v>
      </c>
      <c r="C9" s="318" t="s">
        <v>612</v>
      </c>
      <c r="D9" s="318"/>
      <c r="E9" s="318"/>
      <c r="F9" s="318"/>
      <c r="G9" s="318"/>
      <c r="H9" s="318"/>
    </row>
    <row r="10" spans="1:8" x14ac:dyDescent="0.25">
      <c r="A10" s="8" t="s">
        <v>5</v>
      </c>
    </row>
    <row r="11" spans="1:8" x14ac:dyDescent="0.25">
      <c r="A11" s="2" t="s">
        <v>357</v>
      </c>
      <c r="B11" s="2"/>
    </row>
    <row r="12" spans="1:8" x14ac:dyDescent="0.25">
      <c r="A12" s="313" t="s">
        <v>10</v>
      </c>
      <c r="B12" s="314" t="s">
        <v>11</v>
      </c>
      <c r="C12" s="315" t="s">
        <v>12</v>
      </c>
      <c r="D12" s="312" t="s">
        <v>623</v>
      </c>
      <c r="E12" s="312" t="s">
        <v>5</v>
      </c>
      <c r="F12" s="312" t="s">
        <v>5</v>
      </c>
      <c r="G12" s="312" t="s">
        <v>5</v>
      </c>
      <c r="H12" s="312" t="s">
        <v>5</v>
      </c>
    </row>
    <row r="13" spans="1:8" ht="60.75" customHeight="1" x14ac:dyDescent="0.25">
      <c r="A13" s="313" t="s">
        <v>5</v>
      </c>
      <c r="B13" s="314"/>
      <c r="C13" s="315" t="s">
        <v>5</v>
      </c>
      <c r="D13" s="4" t="s">
        <v>14</v>
      </c>
      <c r="E13" s="4" t="s">
        <v>17</v>
      </c>
      <c r="F13" s="4" t="s">
        <v>18</v>
      </c>
      <c r="G13" s="4" t="s">
        <v>19</v>
      </c>
      <c r="H13" s="4" t="s">
        <v>20</v>
      </c>
    </row>
    <row r="14" spans="1:8" ht="47.25" customHeight="1" x14ac:dyDescent="0.25">
      <c r="A14" s="71">
        <v>1</v>
      </c>
      <c r="B14" s="13">
        <v>2</v>
      </c>
      <c r="C14" s="7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</row>
    <row r="15" spans="1:8" x14ac:dyDescent="0.25">
      <c r="A15" s="33">
        <v>1</v>
      </c>
      <c r="B15" s="73" t="s">
        <v>225</v>
      </c>
      <c r="C15" s="33" t="s">
        <v>391</v>
      </c>
      <c r="D15" s="206"/>
      <c r="E15" s="206">
        <f>'ЛСР 02-01-01'!N130</f>
        <v>213478</v>
      </c>
      <c r="F15" s="206">
        <f>'ЛСР 02-01-01'!N138</f>
        <v>16565</v>
      </c>
      <c r="G15" s="206"/>
      <c r="H15" s="206">
        <f>G15+F15+E15+D15</f>
        <v>230043</v>
      </c>
    </row>
    <row r="16" spans="1:8" x14ac:dyDescent="0.25">
      <c r="A16" s="205">
        <v>2</v>
      </c>
      <c r="B16" s="73" t="s">
        <v>610</v>
      </c>
      <c r="C16" s="205" t="s">
        <v>443</v>
      </c>
      <c r="D16" s="207">
        <f>'ЛСР 02-01-02'!N265</f>
        <v>17761</v>
      </c>
      <c r="E16" s="207">
        <f>'ЛСР 02-01-02'!N268</f>
        <v>76609</v>
      </c>
      <c r="F16" s="207">
        <f>'ЛСР 02-01-02'!N276</f>
        <v>3321271</v>
      </c>
      <c r="G16" s="207"/>
      <c r="H16" s="206">
        <f t="shared" ref="H16:H17" si="0">G16+F16+E16+D16</f>
        <v>3415641</v>
      </c>
    </row>
    <row r="17" spans="1:9" ht="31.5" x14ac:dyDescent="0.25">
      <c r="A17" s="205">
        <v>3</v>
      </c>
      <c r="B17" s="73" t="s">
        <v>611</v>
      </c>
      <c r="C17" s="205" t="s">
        <v>504</v>
      </c>
      <c r="D17" s="207">
        <f>'ЛСР 02-01-03'!N373</f>
        <v>81638</v>
      </c>
      <c r="E17" s="207">
        <f>'ЛСР 02-01-03'!N376</f>
        <v>472648</v>
      </c>
      <c r="F17" s="207">
        <f>'ЛСР 02-01-03'!N384</f>
        <v>97595</v>
      </c>
      <c r="G17" s="207"/>
      <c r="H17" s="206">
        <f t="shared" si="0"/>
        <v>651881</v>
      </c>
    </row>
    <row r="18" spans="1:9" x14ac:dyDescent="0.25">
      <c r="A18" s="5"/>
      <c r="B18" s="66"/>
      <c r="C18" s="6" t="s">
        <v>21</v>
      </c>
      <c r="D18" s="206">
        <f>D15+D16+D17</f>
        <v>99399</v>
      </c>
      <c r="E18" s="206">
        <f t="shared" ref="E18:F18" si="1">E15+E16+E17</f>
        <v>762735</v>
      </c>
      <c r="F18" s="206">
        <f t="shared" si="1"/>
        <v>3435431</v>
      </c>
      <c r="G18" s="206"/>
      <c r="H18" s="206">
        <f>G18+F18+E18+D18</f>
        <v>4297565</v>
      </c>
    </row>
    <row r="19" spans="1:9" ht="25.5" x14ac:dyDescent="0.25">
      <c r="A19" s="33">
        <v>4</v>
      </c>
      <c r="B19" s="66" t="s">
        <v>253</v>
      </c>
      <c r="C19" s="10" t="s">
        <v>257</v>
      </c>
      <c r="D19" s="206">
        <f>D18*3.9%</f>
        <v>3876.5610000000001</v>
      </c>
      <c r="E19" s="206">
        <f t="shared" ref="E19" si="2">E18*3.9%</f>
        <v>29746.665000000001</v>
      </c>
      <c r="F19" s="206"/>
      <c r="G19" s="206"/>
      <c r="H19" s="206">
        <f t="shared" ref="H19:H22" si="3">G19+F19+E19+D19</f>
        <v>33623.226000000002</v>
      </c>
    </row>
    <row r="20" spans="1:9" ht="38.25" x14ac:dyDescent="0.25">
      <c r="A20" s="33">
        <v>5</v>
      </c>
      <c r="B20" s="66" t="s">
        <v>247</v>
      </c>
      <c r="C20" s="10" t="s">
        <v>359</v>
      </c>
      <c r="D20" s="206">
        <f>D18*(3.2*1.2)%</f>
        <v>3816.9215999999997</v>
      </c>
      <c r="E20" s="206">
        <f t="shared" ref="E20" si="4">E18*(3.2*1.2)%</f>
        <v>29289.023999999998</v>
      </c>
      <c r="F20" s="206"/>
      <c r="G20" s="206"/>
      <c r="H20" s="206">
        <f>G20+F20+E20+D20</f>
        <v>33105.945599999999</v>
      </c>
    </row>
    <row r="21" spans="1:9" x14ac:dyDescent="0.25">
      <c r="A21" s="5"/>
      <c r="B21" s="6"/>
      <c r="C21" s="6" t="s">
        <v>21</v>
      </c>
      <c r="D21" s="206">
        <f>D20+D19</f>
        <v>7693.4825999999994</v>
      </c>
      <c r="E21" s="206">
        <f t="shared" ref="E21:F21" si="5">E20+E19</f>
        <v>59035.688999999998</v>
      </c>
      <c r="F21" s="206">
        <f t="shared" si="5"/>
        <v>0</v>
      </c>
      <c r="G21" s="206"/>
      <c r="H21" s="206">
        <f t="shared" si="3"/>
        <v>66729.171600000001</v>
      </c>
    </row>
    <row r="22" spans="1:9" x14ac:dyDescent="0.25">
      <c r="A22" s="5"/>
      <c r="B22" s="6"/>
      <c r="C22" s="6" t="s">
        <v>22</v>
      </c>
      <c r="D22" s="206">
        <f>D21+D18</f>
        <v>107092.4826</v>
      </c>
      <c r="E22" s="206">
        <f>E21+E18</f>
        <v>821770.68900000001</v>
      </c>
      <c r="F22" s="206">
        <f>F21+F18</f>
        <v>3435431</v>
      </c>
      <c r="G22" s="206"/>
      <c r="H22" s="206">
        <f t="shared" si="3"/>
        <v>4364294.1716</v>
      </c>
    </row>
    <row r="23" spans="1:9" x14ac:dyDescent="0.25">
      <c r="A23" s="5"/>
      <c r="B23" s="6"/>
      <c r="C23" s="10" t="s">
        <v>23</v>
      </c>
      <c r="D23" s="206"/>
      <c r="E23" s="206"/>
      <c r="F23" s="206"/>
      <c r="G23" s="206"/>
      <c r="H23" s="206">
        <f>'ЛСР 02-01-01'!N126+'ЛСР 02-01-02'!N261+'ЛСР 02-01-03'!N369</f>
        <v>219930</v>
      </c>
    </row>
    <row r="24" spans="1:9" x14ac:dyDescent="0.25">
      <c r="A24" s="5"/>
      <c r="B24" s="6"/>
      <c r="C24" s="10" t="s">
        <v>4</v>
      </c>
      <c r="D24" s="206"/>
      <c r="E24" s="206"/>
      <c r="F24" s="206"/>
      <c r="G24" s="206"/>
      <c r="H24" s="206">
        <f>'ЛСР 02-01-01'!N127+'ЛСР 02-01-02'!N262+'ЛСР 02-01-03'!N370</f>
        <v>61697</v>
      </c>
    </row>
    <row r="25" spans="1:9" x14ac:dyDescent="0.25">
      <c r="A25" s="5"/>
      <c r="B25" s="6"/>
      <c r="C25" s="10" t="s">
        <v>24</v>
      </c>
      <c r="D25" s="206"/>
      <c r="E25" s="206"/>
      <c r="F25" s="206"/>
      <c r="G25" s="206"/>
      <c r="H25" s="206">
        <f>'ЛСР 02-01-02'!N264+'ЛСР 02-01-01'!N129+'ЛСР 02-01-03'!N372</f>
        <v>208972</v>
      </c>
    </row>
    <row r="26" spans="1:9" x14ac:dyDescent="0.25">
      <c r="A26" s="5"/>
      <c r="B26" s="6"/>
      <c r="C26" s="10" t="s">
        <v>25</v>
      </c>
      <c r="D26" s="206"/>
      <c r="E26" s="206"/>
      <c r="F26" s="206"/>
      <c r="G26" s="206"/>
      <c r="H26" s="206">
        <f>'ЛСР 02-01-01'!N140+'ЛСР 02-01-02'!N278+'ЛСР 02-01-03'!N386</f>
        <v>247698</v>
      </c>
    </row>
    <row r="27" spans="1:9" x14ac:dyDescent="0.25">
      <c r="A27" s="5"/>
      <c r="B27" s="6"/>
      <c r="C27" s="10" t="s">
        <v>26</v>
      </c>
      <c r="D27" s="206"/>
      <c r="E27" s="206"/>
      <c r="F27" s="206"/>
      <c r="G27" s="206"/>
      <c r="H27" s="206">
        <f>'ЛСР 02-01-01'!N141+'ЛСР 02-01-02'!N279+'ЛСР 02-01-03'!N387</f>
        <v>123837</v>
      </c>
      <c r="I27" s="70"/>
    </row>
    <row r="28" spans="1:9" x14ac:dyDescent="0.25">
      <c r="A28" s="5"/>
      <c r="B28" s="75"/>
      <c r="C28" s="10" t="s">
        <v>27</v>
      </c>
      <c r="D28" s="206"/>
      <c r="E28" s="206"/>
      <c r="F28" s="206"/>
      <c r="G28" s="206"/>
      <c r="H28" s="206">
        <f>'ЛСР 02-01-01'!N138+'ЛСР 02-01-02'!N276+'ЛСР 02-01-03'!N384</f>
        <v>3435431</v>
      </c>
    </row>
    <row r="29" spans="1:9" x14ac:dyDescent="0.25">
      <c r="A29" s="71"/>
      <c r="B29" s="76"/>
      <c r="C29" s="74" t="s">
        <v>28</v>
      </c>
      <c r="D29" s="206"/>
      <c r="E29" s="206"/>
      <c r="F29" s="206"/>
      <c r="G29" s="206"/>
      <c r="H29" s="206"/>
    </row>
    <row r="30" spans="1:9" x14ac:dyDescent="0.25">
      <c r="B30" s="3" t="s">
        <v>38</v>
      </c>
      <c r="H30" s="70"/>
      <c r="I30" s="70"/>
    </row>
    <row r="31" spans="1:9" x14ac:dyDescent="0.25">
      <c r="B31" s="3" t="s">
        <v>184</v>
      </c>
      <c r="H31" s="70"/>
    </row>
    <row r="32" spans="1:9" x14ac:dyDescent="0.25">
      <c r="H32" s="70"/>
    </row>
  </sheetData>
  <mergeCells count="7">
    <mergeCell ref="D12:H12"/>
    <mergeCell ref="A12:A13"/>
    <mergeCell ref="B12:B13"/>
    <mergeCell ref="C12:C13"/>
    <mergeCell ref="C3:H3"/>
    <mergeCell ref="C5:H5"/>
    <mergeCell ref="C9:H9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OutlineSymbols="0" showWhiteSpace="0" zoomScale="70" zoomScaleNormal="70" zoomScaleSheetLayoutView="85" workbookViewId="0">
      <selection activeCell="A11" sqref="A11"/>
    </sheetView>
  </sheetViews>
  <sheetFormatPr defaultRowHeight="15.75" x14ac:dyDescent="0.25"/>
  <cols>
    <col min="1" max="1" width="16.875" style="11" customWidth="1"/>
    <col min="2" max="2" width="42" style="11" customWidth="1"/>
    <col min="3" max="3" width="19.25" style="11" customWidth="1"/>
    <col min="4" max="4" width="15.75" style="11" customWidth="1"/>
    <col min="5" max="5" width="18.5" style="11" customWidth="1"/>
    <col min="6" max="6" width="15" style="11" bestFit="1" customWidth="1"/>
    <col min="7" max="7" width="23.625" style="11" customWidth="1"/>
    <col min="8" max="8" width="27.125" style="11" customWidth="1"/>
    <col min="9" max="9" width="20" style="11" bestFit="1" customWidth="1"/>
    <col min="10" max="16384" width="9" style="11"/>
  </cols>
  <sheetData>
    <row r="1" spans="1:8" s="3" customFormat="1" x14ac:dyDescent="0.25">
      <c r="A1" s="1"/>
      <c r="B1" s="1"/>
      <c r="C1" s="1"/>
      <c r="D1" s="1"/>
      <c r="E1" s="1"/>
      <c r="F1" s="1"/>
      <c r="G1" s="1"/>
      <c r="H1" s="1"/>
    </row>
    <row r="2" spans="1:8" s="3" customFormat="1" x14ac:dyDescent="0.25">
      <c r="A2" s="8" t="s">
        <v>5</v>
      </c>
    </row>
    <row r="3" spans="1:8" s="3" customFormat="1" ht="51.75" customHeight="1" x14ac:dyDescent="0.25">
      <c r="A3" s="9"/>
      <c r="B3" s="2" t="s">
        <v>170</v>
      </c>
      <c r="C3" s="320" t="s">
        <v>390</v>
      </c>
      <c r="D3" s="320"/>
      <c r="E3" s="320"/>
      <c r="F3" s="320"/>
      <c r="G3" s="320"/>
      <c r="H3" s="320"/>
    </row>
    <row r="4" spans="1:8" s="3" customFormat="1" x14ac:dyDescent="0.25">
      <c r="A4" s="8" t="s">
        <v>5</v>
      </c>
    </row>
    <row r="5" spans="1:8" s="3" customFormat="1" x14ac:dyDescent="0.25">
      <c r="A5" s="8" t="s">
        <v>5</v>
      </c>
    </row>
    <row r="6" spans="1:8" s="3" customFormat="1" x14ac:dyDescent="0.25">
      <c r="A6" s="1"/>
      <c r="B6" s="11"/>
      <c r="C6" s="12" t="s">
        <v>159</v>
      </c>
      <c r="D6" s="1"/>
      <c r="E6" s="1"/>
      <c r="F6" s="1"/>
      <c r="G6" s="1"/>
      <c r="H6" s="1"/>
    </row>
    <row r="7" spans="1:8" s="3" customFormat="1" x14ac:dyDescent="0.25">
      <c r="A7" s="8" t="s">
        <v>5</v>
      </c>
    </row>
    <row r="8" spans="1:8" s="3" customFormat="1" x14ac:dyDescent="0.25">
      <c r="A8" s="9"/>
      <c r="B8" s="9"/>
      <c r="C8" s="9"/>
      <c r="D8" s="9"/>
      <c r="E8" s="9"/>
      <c r="F8" s="9"/>
      <c r="G8" s="9"/>
      <c r="H8" s="9"/>
    </row>
    <row r="11" spans="1:8" x14ac:dyDescent="0.25">
      <c r="A11" s="2" t="s">
        <v>258</v>
      </c>
    </row>
    <row r="12" spans="1:8" s="23" customFormat="1" ht="47.25" x14ac:dyDescent="0.25">
      <c r="A12" s="21" t="s">
        <v>167</v>
      </c>
      <c r="B12" s="21" t="s">
        <v>157</v>
      </c>
      <c r="C12" s="22" t="s">
        <v>160</v>
      </c>
      <c r="D12" s="21" t="s">
        <v>1</v>
      </c>
      <c r="E12" s="22" t="s">
        <v>161</v>
      </c>
      <c r="F12" s="22" t="s">
        <v>162</v>
      </c>
      <c r="G12" s="21" t="s">
        <v>209</v>
      </c>
      <c r="H12" s="22" t="s">
        <v>163</v>
      </c>
    </row>
    <row r="13" spans="1:8" s="25" customFormat="1" x14ac:dyDescent="0.25">
      <c r="A13" s="24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</row>
    <row r="14" spans="1:8" s="25" customFormat="1" ht="173.25" x14ac:dyDescent="0.25">
      <c r="A14" s="68" t="s">
        <v>225</v>
      </c>
      <c r="B14" s="24" t="s">
        <v>614</v>
      </c>
      <c r="C14" s="24" t="s">
        <v>616</v>
      </c>
      <c r="D14" s="189">
        <v>425.62099999999998</v>
      </c>
      <c r="E14" s="24">
        <v>1</v>
      </c>
      <c r="F14" s="24" t="s">
        <v>259</v>
      </c>
      <c r="G14" s="190">
        <f>D14/E14</f>
        <v>425.62099999999998</v>
      </c>
      <c r="H14" s="24" t="s">
        <v>620</v>
      </c>
    </row>
    <row r="15" spans="1:8" s="25" customFormat="1" ht="173.25" x14ac:dyDescent="0.25">
      <c r="A15" s="68" t="s">
        <v>610</v>
      </c>
      <c r="B15" s="24" t="s">
        <v>615</v>
      </c>
      <c r="C15" s="24" t="s">
        <v>617</v>
      </c>
      <c r="D15" s="189">
        <v>576.23400000000004</v>
      </c>
      <c r="E15" s="24">
        <v>1</v>
      </c>
      <c r="F15" s="24" t="s">
        <v>259</v>
      </c>
      <c r="G15" s="190">
        <f>D15/E15</f>
        <v>576.23400000000004</v>
      </c>
      <c r="H15" s="24" t="s">
        <v>620</v>
      </c>
    </row>
    <row r="16" spans="1:8" s="25" customFormat="1" ht="173.25" x14ac:dyDescent="0.25">
      <c r="A16" s="68" t="s">
        <v>611</v>
      </c>
      <c r="B16" s="24" t="s">
        <v>619</v>
      </c>
      <c r="C16" s="24" t="s">
        <v>618</v>
      </c>
      <c r="D16" s="189">
        <v>255.06200000000001</v>
      </c>
      <c r="E16" s="24">
        <v>1</v>
      </c>
      <c r="F16" s="24" t="s">
        <v>259</v>
      </c>
      <c r="G16" s="190">
        <f>D16/E16</f>
        <v>255.06200000000001</v>
      </c>
      <c r="H16" s="24" t="s">
        <v>620</v>
      </c>
    </row>
    <row r="17" spans="1:15" s="25" customFormat="1" x14ac:dyDescent="0.25">
      <c r="A17" s="68" t="s">
        <v>248</v>
      </c>
      <c r="B17" s="24"/>
      <c r="C17" s="24"/>
      <c r="D17" s="24"/>
      <c r="E17" s="24"/>
      <c r="F17" s="24"/>
      <c r="G17" s="24"/>
      <c r="H17" s="24"/>
    </row>
    <row r="18" spans="1:15" s="25" customFormat="1" x14ac:dyDescent="0.25">
      <c r="A18" s="68"/>
      <c r="B18" s="24"/>
      <c r="C18" s="24"/>
      <c r="D18" s="24"/>
      <c r="E18" s="24"/>
      <c r="F18" s="24"/>
      <c r="G18" s="24"/>
      <c r="H18" s="24"/>
    </row>
    <row r="19" spans="1:15" s="25" customFormat="1" x14ac:dyDescent="0.25">
      <c r="A19" s="68"/>
      <c r="B19" s="24"/>
      <c r="C19" s="24"/>
      <c r="D19" s="24"/>
      <c r="E19" s="24"/>
      <c r="F19" s="24"/>
      <c r="G19" s="24"/>
      <c r="H19" s="24"/>
    </row>
    <row r="20" spans="1:15" s="25" customFormat="1" x14ac:dyDescent="0.25">
      <c r="A20" s="26" t="s">
        <v>183</v>
      </c>
      <c r="B20" s="26" t="s">
        <v>183</v>
      </c>
      <c r="C20" s="26" t="s">
        <v>183</v>
      </c>
      <c r="D20" s="26" t="s">
        <v>183</v>
      </c>
      <c r="E20" s="26" t="s">
        <v>183</v>
      </c>
      <c r="F20" s="26" t="s">
        <v>183</v>
      </c>
      <c r="G20" s="26" t="s">
        <v>183</v>
      </c>
      <c r="H20" s="26" t="s">
        <v>183</v>
      </c>
    </row>
    <row r="21" spans="1:15" s="25" customFormat="1" x14ac:dyDescent="0.25"/>
    <row r="23" spans="1:15" x14ac:dyDescent="0.25">
      <c r="B23" s="3" t="s">
        <v>38</v>
      </c>
    </row>
    <row r="24" spans="1:15" ht="41.25" customHeight="1" x14ac:dyDescent="0.25">
      <c r="A24" s="25"/>
      <c r="B24" s="296" t="s">
        <v>186</v>
      </c>
      <c r="C24" s="296"/>
      <c r="D24" s="296"/>
      <c r="E24" s="296"/>
      <c r="F24" s="296"/>
      <c r="G24" s="296"/>
      <c r="H24" s="296"/>
      <c r="I24" s="25"/>
      <c r="J24" s="25"/>
      <c r="K24" s="25"/>
      <c r="L24" s="25"/>
      <c r="M24" s="25"/>
      <c r="N24" s="25"/>
      <c r="O24" s="25"/>
    </row>
    <row r="25" spans="1:15" ht="38.25" customHeight="1" x14ac:dyDescent="0.25">
      <c r="A25" s="25"/>
      <c r="B25" s="296" t="s">
        <v>206</v>
      </c>
      <c r="C25" s="296"/>
      <c r="D25" s="296"/>
      <c r="E25" s="296"/>
      <c r="F25" s="296"/>
      <c r="G25" s="296"/>
      <c r="H25" s="296"/>
      <c r="I25" s="25"/>
      <c r="J25" s="25"/>
      <c r="K25" s="25"/>
      <c r="L25" s="25"/>
      <c r="M25" s="25"/>
      <c r="N25" s="25"/>
      <c r="O25" s="25"/>
    </row>
    <row r="26" spans="1:15" ht="35.25" customHeight="1" x14ac:dyDescent="0.25">
      <c r="A26" s="25"/>
      <c r="B26" s="296" t="s">
        <v>185</v>
      </c>
      <c r="C26" s="296"/>
      <c r="D26" s="296"/>
      <c r="E26" s="296"/>
      <c r="F26" s="296"/>
      <c r="G26" s="296"/>
      <c r="H26" s="296"/>
      <c r="I26" s="25"/>
      <c r="J26" s="25"/>
      <c r="K26" s="25"/>
      <c r="L26" s="25"/>
      <c r="M26" s="25"/>
      <c r="N26" s="25"/>
      <c r="O26" s="25"/>
    </row>
    <row r="27" spans="1:15" s="47" customFormat="1" ht="31.5" customHeight="1" x14ac:dyDescent="0.2">
      <c r="A27" s="48"/>
      <c r="B27" s="319" t="s">
        <v>207</v>
      </c>
      <c r="C27" s="319"/>
      <c r="D27" s="319"/>
      <c r="E27" s="319"/>
      <c r="F27" s="319"/>
      <c r="G27" s="319"/>
      <c r="H27" s="319"/>
      <c r="I27" s="48"/>
      <c r="J27" s="48"/>
      <c r="K27" s="48"/>
      <c r="L27" s="48"/>
      <c r="M27" s="48"/>
      <c r="N27" s="48"/>
      <c r="O27" s="48"/>
    </row>
    <row r="28" spans="1:15" x14ac:dyDescent="0.25">
      <c r="A28" s="25"/>
      <c r="B28" s="25" t="s">
        <v>208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x14ac:dyDescent="0.25">
      <c r="A29" s="25"/>
      <c r="B29" s="25" t="s">
        <v>187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ht="37.5" customHeight="1" x14ac:dyDescent="0.25">
      <c r="A30" s="25"/>
      <c r="B30" s="296" t="s">
        <v>188</v>
      </c>
      <c r="C30" s="296"/>
      <c r="D30" s="296"/>
      <c r="E30" s="296"/>
      <c r="F30" s="296"/>
      <c r="G30" s="296"/>
      <c r="H30" s="296"/>
      <c r="I30" s="25"/>
      <c r="J30" s="25"/>
      <c r="K30" s="25"/>
      <c r="L30" s="25"/>
      <c r="M30" s="25"/>
      <c r="N30" s="25"/>
      <c r="O30" s="25"/>
    </row>
    <row r="31" spans="1:15" ht="22.5" customHeight="1" x14ac:dyDescent="0.25">
      <c r="A31" s="25"/>
      <c r="B31" s="296" t="s">
        <v>189</v>
      </c>
      <c r="C31" s="296"/>
      <c r="D31" s="296"/>
      <c r="E31" s="296"/>
      <c r="F31" s="296"/>
      <c r="G31" s="296"/>
      <c r="H31" s="296"/>
      <c r="I31" s="296"/>
      <c r="J31" s="296"/>
      <c r="K31" s="296"/>
      <c r="L31" s="296"/>
      <c r="M31" s="296"/>
      <c r="N31" s="296"/>
      <c r="O31" s="296"/>
    </row>
    <row r="32" spans="1:15" x14ac:dyDescent="0.25">
      <c r="A32" s="25"/>
      <c r="B32" s="25" t="s">
        <v>190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25">
      <c r="A33" s="25"/>
      <c r="B33" s="296" t="s">
        <v>204</v>
      </c>
      <c r="C33" s="296"/>
      <c r="D33" s="296"/>
      <c r="E33" s="296"/>
      <c r="F33" s="296"/>
      <c r="G33" s="296"/>
      <c r="H33" s="296"/>
      <c r="I33" s="25"/>
      <c r="J33" s="25"/>
      <c r="K33" s="25"/>
      <c r="L33" s="25"/>
      <c r="M33" s="25"/>
      <c r="N33" s="25"/>
      <c r="O33" s="25"/>
    </row>
    <row r="34" spans="1:15" x14ac:dyDescent="0.25">
      <c r="A34" s="25"/>
      <c r="B34" s="296" t="s">
        <v>202</v>
      </c>
      <c r="C34" s="296"/>
      <c r="D34" s="296"/>
      <c r="E34" s="296"/>
      <c r="F34" s="296"/>
      <c r="G34" s="296"/>
      <c r="H34" s="296"/>
      <c r="I34" s="25"/>
      <c r="J34" s="25"/>
      <c r="K34" s="25"/>
      <c r="L34" s="25"/>
      <c r="M34" s="25"/>
      <c r="N34" s="25"/>
      <c r="O34" s="25"/>
    </row>
    <row r="35" spans="1:15" ht="21.75" customHeight="1" x14ac:dyDescent="0.25">
      <c r="A35" s="25"/>
      <c r="B35" s="296" t="s">
        <v>203</v>
      </c>
      <c r="C35" s="296"/>
      <c r="D35" s="296"/>
      <c r="E35" s="296"/>
      <c r="F35" s="296"/>
      <c r="G35" s="296"/>
      <c r="H35" s="296"/>
      <c r="I35" s="25"/>
      <c r="J35" s="25"/>
      <c r="K35" s="25"/>
      <c r="L35" s="25"/>
      <c r="M35" s="25"/>
      <c r="N35" s="25"/>
      <c r="O35" s="25"/>
    </row>
    <row r="36" spans="1:15" ht="37.5" customHeight="1" x14ac:dyDescent="0.25">
      <c r="A36" s="25"/>
      <c r="B36" s="296" t="s">
        <v>205</v>
      </c>
      <c r="C36" s="296"/>
      <c r="D36" s="296"/>
      <c r="E36" s="296"/>
      <c r="F36" s="296"/>
      <c r="G36" s="296"/>
      <c r="H36" s="296"/>
      <c r="I36" s="25"/>
      <c r="J36" s="25"/>
      <c r="K36" s="25"/>
      <c r="L36" s="25"/>
      <c r="M36" s="25"/>
      <c r="N36" s="25"/>
      <c r="O36" s="25"/>
    </row>
  </sheetData>
  <mergeCells count="12">
    <mergeCell ref="I31:O31"/>
    <mergeCell ref="B33:H33"/>
    <mergeCell ref="C3:H3"/>
    <mergeCell ref="B34:H34"/>
    <mergeCell ref="B35:H35"/>
    <mergeCell ref="B36:H36"/>
    <mergeCell ref="B25:H25"/>
    <mergeCell ref="B27:H27"/>
    <mergeCell ref="B26:H26"/>
    <mergeCell ref="B24:H24"/>
    <mergeCell ref="B30:H30"/>
    <mergeCell ref="B31:H31"/>
  </mergeCell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showOutlineSymbols="0" showWhiteSpace="0" zoomScale="70" zoomScaleNormal="70" zoomScaleSheetLayoutView="85" workbookViewId="0">
      <selection activeCell="G31" sqref="G31"/>
    </sheetView>
  </sheetViews>
  <sheetFormatPr defaultRowHeight="15.75" x14ac:dyDescent="0.25"/>
  <cols>
    <col min="1" max="1" width="31" style="11" customWidth="1"/>
    <col min="2" max="2" width="10" style="14" bestFit="1" customWidth="1"/>
    <col min="3" max="3" width="14.125" style="11" customWidth="1"/>
    <col min="4" max="4" width="15.25" style="11" customWidth="1"/>
    <col min="5" max="5" width="13.375" style="11" customWidth="1"/>
    <col min="6" max="6" width="39.25" style="11" customWidth="1"/>
    <col min="7" max="7" width="28.125" style="11" customWidth="1"/>
    <col min="8" max="8" width="19" style="11" customWidth="1"/>
    <col min="9" max="16384" width="9" style="11"/>
  </cols>
  <sheetData>
    <row r="1" spans="1:8" x14ac:dyDescent="0.25">
      <c r="A1" s="8"/>
      <c r="B1" s="8"/>
      <c r="C1" s="8"/>
      <c r="D1" s="8"/>
      <c r="E1" s="8"/>
      <c r="F1" s="8"/>
      <c r="G1" s="8"/>
      <c r="H1" s="8"/>
    </row>
    <row r="2" spans="1:8" x14ac:dyDescent="0.25">
      <c r="A2" s="8" t="s">
        <v>5</v>
      </c>
      <c r="B2" s="11"/>
    </row>
    <row r="3" spans="1:8" ht="61.5" customHeight="1" x14ac:dyDescent="0.25">
      <c r="A3" s="2" t="s">
        <v>170</v>
      </c>
      <c r="B3" s="320" t="s">
        <v>390</v>
      </c>
      <c r="C3" s="320"/>
      <c r="D3" s="320"/>
      <c r="E3" s="320"/>
      <c r="F3" s="320"/>
      <c r="G3" s="320"/>
      <c r="H3" s="320"/>
    </row>
    <row r="4" spans="1:8" x14ac:dyDescent="0.25">
      <c r="A4" s="8" t="s">
        <v>5</v>
      </c>
      <c r="B4" s="11"/>
    </row>
    <row r="5" spans="1:8" x14ac:dyDescent="0.25">
      <c r="A5" s="8" t="s">
        <v>5</v>
      </c>
      <c r="B5" s="11"/>
    </row>
    <row r="6" spans="1:8" x14ac:dyDescent="0.25">
      <c r="A6" s="8"/>
      <c r="B6" s="8" t="s">
        <v>158</v>
      </c>
      <c r="D6" s="8"/>
      <c r="E6" s="8"/>
      <c r="F6" s="8"/>
      <c r="G6" s="8"/>
      <c r="H6" s="8"/>
    </row>
    <row r="7" spans="1:8" x14ac:dyDescent="0.25">
      <c r="A7" s="8" t="s">
        <v>5</v>
      </c>
      <c r="B7" s="11"/>
    </row>
    <row r="8" spans="1:8" x14ac:dyDescent="0.25">
      <c r="A8" s="2"/>
      <c r="B8" s="11"/>
      <c r="C8" s="2"/>
      <c r="D8" s="2"/>
      <c r="E8" s="2"/>
      <c r="F8" s="2"/>
      <c r="G8" s="2"/>
      <c r="H8" s="2"/>
    </row>
    <row r="9" spans="1:8" x14ac:dyDescent="0.25">
      <c r="B9" s="11"/>
    </row>
    <row r="10" spans="1:8" x14ac:dyDescent="0.25">
      <c r="B10" s="11"/>
    </row>
    <row r="11" spans="1:8" s="14" customFormat="1" x14ac:dyDescent="0.25">
      <c r="A11" s="2" t="s">
        <v>258</v>
      </c>
      <c r="B11" s="11"/>
      <c r="C11" s="11"/>
      <c r="D11" s="11"/>
      <c r="E11" s="11"/>
      <c r="F11" s="11"/>
      <c r="G11" s="11"/>
      <c r="H11" s="11"/>
    </row>
    <row r="12" spans="1:8" s="14" customFormat="1" ht="31.5" x14ac:dyDescent="0.25">
      <c r="A12" s="191" t="s">
        <v>0</v>
      </c>
      <c r="B12" s="192" t="s">
        <v>164</v>
      </c>
      <c r="C12" s="191" t="s">
        <v>3</v>
      </c>
      <c r="D12" s="192" t="s">
        <v>197</v>
      </c>
      <c r="E12" s="191" t="s">
        <v>15</v>
      </c>
      <c r="F12" s="192" t="s">
        <v>165</v>
      </c>
      <c r="G12" s="191" t="s">
        <v>201</v>
      </c>
      <c r="H12" s="192" t="s">
        <v>166</v>
      </c>
    </row>
    <row r="13" spans="1:8" x14ac:dyDescent="0.25">
      <c r="A13" s="191">
        <v>1</v>
      </c>
      <c r="B13" s="191">
        <v>2</v>
      </c>
      <c r="C13" s="191">
        <v>3</v>
      </c>
      <c r="D13" s="191">
        <v>4</v>
      </c>
      <c r="E13" s="191">
        <v>5</v>
      </c>
      <c r="F13" s="191">
        <v>6</v>
      </c>
      <c r="G13" s="191">
        <v>7</v>
      </c>
      <c r="H13" s="191">
        <v>8</v>
      </c>
    </row>
    <row r="14" spans="1:8" ht="63" x14ac:dyDescent="0.25">
      <c r="A14" s="209" t="s">
        <v>436</v>
      </c>
      <c r="B14" s="194" t="s">
        <v>259</v>
      </c>
      <c r="C14" s="210">
        <v>1</v>
      </c>
      <c r="D14" s="211">
        <f>'ЛСР 02-01-01'!N114/1000</f>
        <v>16.565000000000001</v>
      </c>
      <c r="E14" s="194" t="s">
        <v>621</v>
      </c>
      <c r="F14" s="209" t="s">
        <v>260</v>
      </c>
      <c r="G14" s="194">
        <f>D14*C14</f>
        <v>16.565000000000001</v>
      </c>
      <c r="H14" s="214" t="s">
        <v>624</v>
      </c>
    </row>
    <row r="15" spans="1:8" ht="31.5" x14ac:dyDescent="0.25">
      <c r="A15" s="212" t="s">
        <v>622</v>
      </c>
      <c r="B15" s="193" t="s">
        <v>259</v>
      </c>
      <c r="C15" s="213">
        <v>1</v>
      </c>
      <c r="D15" s="393">
        <f>'ЛСР 02-01-03'!N354/1000</f>
        <v>14.994999999999999</v>
      </c>
      <c r="E15" s="193" t="s">
        <v>621</v>
      </c>
      <c r="F15" s="209" t="s">
        <v>604</v>
      </c>
      <c r="G15" s="194">
        <f>D15*C15</f>
        <v>14.994999999999999</v>
      </c>
      <c r="H15" s="214" t="s">
        <v>625</v>
      </c>
    </row>
    <row r="17" spans="1:7" x14ac:dyDescent="0.25">
      <c r="A17" s="3" t="s">
        <v>38</v>
      </c>
      <c r="B17" s="11"/>
    </row>
    <row r="18" spans="1:7" x14ac:dyDescent="0.25">
      <c r="A18" s="321" t="s">
        <v>191</v>
      </c>
      <c r="B18" s="321"/>
      <c r="C18" s="321"/>
      <c r="D18" s="321"/>
      <c r="E18" s="321"/>
      <c r="F18" s="321"/>
      <c r="G18" s="321"/>
    </row>
    <row r="19" spans="1:7" x14ac:dyDescent="0.25">
      <c r="A19" s="46" t="s">
        <v>192</v>
      </c>
    </row>
    <row r="20" spans="1:7" ht="33.75" customHeight="1" x14ac:dyDescent="0.25">
      <c r="A20" s="11" t="s">
        <v>193</v>
      </c>
    </row>
    <row r="21" spans="1:7" ht="15.75" customHeight="1" x14ac:dyDescent="0.25">
      <c r="A21" s="11" t="s">
        <v>194</v>
      </c>
    </row>
    <row r="22" spans="1:7" x14ac:dyDescent="0.25">
      <c r="A22" s="11" t="s">
        <v>198</v>
      </c>
    </row>
    <row r="23" spans="1:7" x14ac:dyDescent="0.25">
      <c r="A23" s="11" t="s">
        <v>195</v>
      </c>
    </row>
    <row r="24" spans="1:7" x14ac:dyDescent="0.25">
      <c r="A24" s="11" t="s">
        <v>196</v>
      </c>
    </row>
    <row r="25" spans="1:7" x14ac:dyDescent="0.25">
      <c r="A25" s="321" t="s">
        <v>199</v>
      </c>
      <c r="B25" s="321"/>
      <c r="C25" s="321"/>
      <c r="D25" s="321"/>
      <c r="E25" s="321"/>
      <c r="F25" s="321"/>
      <c r="G25" s="321"/>
    </row>
    <row r="26" spans="1:7" x14ac:dyDescent="0.25">
      <c r="A26" s="321" t="s">
        <v>200</v>
      </c>
      <c r="B26" s="321"/>
      <c r="C26" s="321"/>
      <c r="D26" s="321"/>
      <c r="E26" s="321"/>
      <c r="F26" s="321"/>
      <c r="G26" s="321"/>
    </row>
  </sheetData>
  <mergeCells count="4">
    <mergeCell ref="A25:G25"/>
    <mergeCell ref="A26:G26"/>
    <mergeCell ref="B3:H3"/>
    <mergeCell ref="A18:G18"/>
  </mergeCells>
  <pageMargins left="0.25" right="0.25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09"/>
  <sheetViews>
    <sheetView showOutlineSymbols="0" showWhiteSpace="0" topLeftCell="A89" zoomScaleNormal="100" zoomScaleSheetLayoutView="70" workbookViewId="0">
      <selection activeCell="N114" sqref="N114"/>
    </sheetView>
  </sheetViews>
  <sheetFormatPr defaultColWidth="8" defaultRowHeight="11.25" x14ac:dyDescent="0.2"/>
  <cols>
    <col min="1" max="1" width="7.75" style="82" customWidth="1"/>
    <col min="2" max="2" width="17.625" style="188" customWidth="1"/>
    <col min="3" max="4" width="9.125" style="188" customWidth="1"/>
    <col min="5" max="5" width="11.625" style="188" customWidth="1"/>
    <col min="6" max="6" width="7.5" style="188" customWidth="1"/>
    <col min="7" max="7" width="6.875" style="188" customWidth="1"/>
    <col min="8" max="8" width="7.375" style="188" customWidth="1"/>
    <col min="9" max="9" width="7.625" style="188" customWidth="1"/>
    <col min="10" max="10" width="7.125" style="188" customWidth="1"/>
    <col min="11" max="11" width="7.5" style="188" customWidth="1"/>
    <col min="12" max="12" width="8.75" style="188" customWidth="1"/>
    <col min="13" max="13" width="6.875" style="188" customWidth="1"/>
    <col min="14" max="14" width="8.5" style="188" customWidth="1"/>
    <col min="15" max="15" width="9.625" style="188" hidden="1" customWidth="1"/>
    <col min="16" max="16" width="12.5" style="188" customWidth="1"/>
    <col min="17" max="20" width="8" style="188"/>
    <col min="21" max="21" width="43.625" style="87" hidden="1" customWidth="1"/>
    <col min="22" max="22" width="38.75" style="87" hidden="1" customWidth="1"/>
    <col min="23" max="23" width="88.875" style="87" hidden="1" customWidth="1"/>
    <col min="24" max="28" width="123.375" style="87" hidden="1" customWidth="1"/>
    <col min="29" max="29" width="29.875" style="87" hidden="1" customWidth="1"/>
    <col min="30" max="30" width="98" style="87" hidden="1" customWidth="1"/>
    <col min="31" max="35" width="29.875" style="87" hidden="1" customWidth="1"/>
    <col min="36" max="38" width="73.875" style="87" hidden="1" customWidth="1"/>
    <col min="39" max="40" width="98" style="87" hidden="1" customWidth="1"/>
    <col min="41" max="43" width="73.875" style="87" hidden="1" customWidth="1"/>
    <col min="44" max="16384" width="8" style="188"/>
  </cols>
  <sheetData>
    <row r="1" spans="1:25" customFormat="1" ht="14.25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 t="s">
        <v>267</v>
      </c>
    </row>
    <row r="2" spans="1:25" customFormat="1" ht="10.5" customHeight="1" x14ac:dyDescent="0.2"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 t="s">
        <v>268</v>
      </c>
    </row>
    <row r="3" spans="1:25" customFormat="1" ht="8.2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3"/>
    </row>
    <row r="4" spans="1:25" customFormat="1" ht="14.25" customHeight="1" x14ac:dyDescent="0.2">
      <c r="A4" s="322" t="s">
        <v>179</v>
      </c>
      <c r="B4" s="322"/>
      <c r="C4" s="322"/>
      <c r="D4" s="85"/>
      <c r="E4" s="84"/>
      <c r="F4" s="84"/>
      <c r="G4" s="84"/>
      <c r="H4" s="84"/>
      <c r="I4" s="84"/>
      <c r="J4" s="82"/>
      <c r="K4" s="322" t="s">
        <v>269</v>
      </c>
      <c r="L4" s="322"/>
      <c r="M4" s="322"/>
      <c r="N4" s="322"/>
    </row>
    <row r="5" spans="1:25" customFormat="1" ht="12" customHeight="1" x14ac:dyDescent="0.2">
      <c r="A5" s="323"/>
      <c r="B5" s="323"/>
      <c r="C5" s="323"/>
      <c r="D5" s="323"/>
      <c r="E5" s="86"/>
      <c r="F5" s="84"/>
      <c r="G5" s="84"/>
      <c r="H5" s="84"/>
      <c r="I5" s="84"/>
      <c r="J5" s="324"/>
      <c r="K5" s="324"/>
      <c r="L5" s="324"/>
      <c r="M5" s="324"/>
      <c r="N5" s="324"/>
    </row>
    <row r="6" spans="1:25" customFormat="1" ht="14.25" x14ac:dyDescent="0.2">
      <c r="A6" s="325"/>
      <c r="B6" s="325"/>
      <c r="C6" s="325"/>
      <c r="D6" s="325"/>
      <c r="E6" s="84"/>
      <c r="F6" s="84"/>
      <c r="G6" s="84"/>
      <c r="H6" s="84"/>
      <c r="I6" s="84"/>
      <c r="J6" s="325"/>
      <c r="K6" s="325"/>
      <c r="L6" s="325"/>
      <c r="M6" s="325"/>
      <c r="N6" s="325"/>
      <c r="U6" s="87" t="s">
        <v>5</v>
      </c>
      <c r="V6" s="87" t="s">
        <v>5</v>
      </c>
    </row>
    <row r="7" spans="1:25" customFormat="1" ht="17.25" customHeight="1" x14ac:dyDescent="0.2">
      <c r="A7" s="88"/>
      <c r="B7" s="89"/>
      <c r="C7" s="90"/>
      <c r="D7" s="86"/>
      <c r="E7" s="84"/>
      <c r="F7" s="84"/>
      <c r="G7" s="84"/>
      <c r="H7" s="84"/>
      <c r="I7" s="84"/>
      <c r="J7" s="88"/>
      <c r="K7" s="88"/>
      <c r="L7" s="88"/>
      <c r="M7" s="88"/>
      <c r="N7" s="90"/>
    </row>
    <row r="8" spans="1:25" customFormat="1" ht="16.5" customHeight="1" x14ac:dyDescent="0.2">
      <c r="A8" s="82" t="s">
        <v>270</v>
      </c>
      <c r="B8" s="91"/>
      <c r="C8" s="91"/>
      <c r="D8" s="91"/>
      <c r="E8" s="84"/>
      <c r="F8" s="84"/>
      <c r="G8" s="84"/>
      <c r="H8" s="84"/>
      <c r="I8" s="84"/>
      <c r="J8" s="82"/>
      <c r="K8" s="82"/>
      <c r="L8" s="91"/>
      <c r="M8" s="91"/>
      <c r="N8" s="92" t="s">
        <v>270</v>
      </c>
    </row>
    <row r="9" spans="1:25" customFormat="1" ht="15.75" customHeight="1" x14ac:dyDescent="0.2">
      <c r="A9" s="84"/>
      <c r="B9" s="84"/>
      <c r="C9" s="84"/>
      <c r="D9" s="84"/>
      <c r="E9" s="84"/>
      <c r="F9" s="93"/>
      <c r="G9" s="84"/>
      <c r="H9" s="84"/>
      <c r="I9" s="84"/>
      <c r="J9" s="84"/>
      <c r="K9" s="84"/>
      <c r="L9" s="84"/>
      <c r="M9" s="84"/>
      <c r="N9" s="84"/>
    </row>
    <row r="10" spans="1:25" customFormat="1" ht="56.25" x14ac:dyDescent="0.2">
      <c r="A10" s="94" t="s">
        <v>271</v>
      </c>
      <c r="B10" s="91"/>
      <c r="C10" s="84"/>
      <c r="D10" s="333" t="s">
        <v>272</v>
      </c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W10" s="95" t="s">
        <v>272</v>
      </c>
    </row>
    <row r="11" spans="1:25" customFormat="1" ht="14.25" customHeight="1" x14ac:dyDescent="0.2">
      <c r="A11" s="94" t="s">
        <v>273</v>
      </c>
      <c r="B11" s="91"/>
      <c r="C11" s="84"/>
      <c r="D11" s="96" t="s">
        <v>386</v>
      </c>
      <c r="E11" s="96"/>
      <c r="F11" s="96"/>
      <c r="G11" s="96"/>
      <c r="H11" s="96"/>
      <c r="I11" s="96"/>
      <c r="J11" s="96"/>
      <c r="K11" s="96"/>
      <c r="L11" s="96"/>
      <c r="M11" s="96"/>
      <c r="N11" s="96"/>
    </row>
    <row r="12" spans="1:25" customFormat="1" ht="8.25" customHeight="1" x14ac:dyDescent="0.2">
      <c r="A12" s="97"/>
      <c r="B12" s="84"/>
      <c r="C12" s="84"/>
      <c r="D12" s="84"/>
      <c r="E12" s="84"/>
      <c r="F12" s="91"/>
      <c r="G12" s="91"/>
      <c r="H12" s="91"/>
      <c r="I12" s="91"/>
      <c r="J12" s="91"/>
      <c r="K12" s="91"/>
      <c r="L12" s="91"/>
      <c r="M12" s="91"/>
      <c r="N12" s="91"/>
    </row>
    <row r="13" spans="1:25" customFormat="1" ht="14.25" x14ac:dyDescent="0.2">
      <c r="A13" s="334" t="s">
        <v>390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X13" s="95" t="s">
        <v>5</v>
      </c>
    </row>
    <row r="14" spans="1:25" customFormat="1" ht="14.25" x14ac:dyDescent="0.2">
      <c r="A14" s="330" t="s">
        <v>216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</row>
    <row r="15" spans="1:25" customFormat="1" ht="8.25" customHeight="1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25" customFormat="1" ht="14.25" x14ac:dyDescent="0.2">
      <c r="A16" s="334"/>
      <c r="B16" s="334"/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Y16" s="95" t="s">
        <v>5</v>
      </c>
    </row>
    <row r="17" spans="1:26" customFormat="1" ht="14.25" x14ac:dyDescent="0.2">
      <c r="A17" s="330" t="s">
        <v>274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</row>
    <row r="18" spans="1:26" customFormat="1" ht="24" customHeight="1" x14ac:dyDescent="0.2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</row>
    <row r="19" spans="1:26" customFormat="1" ht="8.25" customHeight="1" x14ac:dyDescent="0.25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</row>
    <row r="20" spans="1:26" customFormat="1" ht="14.25" x14ac:dyDescent="0.2">
      <c r="A20" s="329" t="s">
        <v>391</v>
      </c>
      <c r="B20" s="329"/>
      <c r="C20" s="329"/>
      <c r="D20" s="329"/>
      <c r="E20" s="329"/>
      <c r="F20" s="329"/>
      <c r="G20" s="329"/>
      <c r="H20" s="329"/>
      <c r="I20" s="329"/>
      <c r="J20" s="329"/>
      <c r="K20" s="329"/>
      <c r="L20" s="329"/>
      <c r="M20" s="329"/>
      <c r="N20" s="329"/>
      <c r="Z20" s="95" t="s">
        <v>391</v>
      </c>
    </row>
    <row r="21" spans="1:26" customFormat="1" ht="13.5" customHeight="1" x14ac:dyDescent="0.2">
      <c r="A21" s="330" t="s">
        <v>275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</row>
    <row r="22" spans="1:26" customFormat="1" ht="15" customHeight="1" x14ac:dyDescent="0.2">
      <c r="A22" s="84" t="s">
        <v>276</v>
      </c>
      <c r="B22" s="99" t="s">
        <v>277</v>
      </c>
      <c r="C22" s="82" t="s">
        <v>278</v>
      </c>
      <c r="D22" s="82"/>
      <c r="E22" s="82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1:26" customFormat="1" ht="47.25" customHeight="1" x14ac:dyDescent="0.2">
      <c r="A23" s="84" t="s">
        <v>279</v>
      </c>
      <c r="B23" s="331" t="s">
        <v>620</v>
      </c>
      <c r="C23" s="331"/>
      <c r="D23" s="331"/>
      <c r="E23" s="331"/>
      <c r="F23" s="331"/>
      <c r="G23" s="100"/>
      <c r="H23" s="100"/>
      <c r="I23" s="100"/>
      <c r="J23" s="100"/>
      <c r="K23" s="100"/>
      <c r="L23" s="100"/>
      <c r="M23" s="100"/>
      <c r="N23" s="100"/>
    </row>
    <row r="24" spans="1:26" customFormat="1" ht="14.25" x14ac:dyDescent="0.2">
      <c r="A24" s="84"/>
      <c r="B24" s="332" t="s">
        <v>280</v>
      </c>
      <c r="C24" s="332"/>
      <c r="D24" s="332"/>
      <c r="E24" s="332"/>
      <c r="F24" s="332"/>
      <c r="G24" s="101"/>
      <c r="H24" s="101"/>
      <c r="I24" s="101"/>
      <c r="J24" s="101"/>
      <c r="K24" s="101"/>
      <c r="L24" s="101"/>
      <c r="M24" s="102"/>
      <c r="N24" s="101"/>
    </row>
    <row r="25" spans="1:26" customFormat="1" ht="9.75" customHeight="1" x14ac:dyDescent="0.2">
      <c r="A25" s="84"/>
      <c r="B25" s="84"/>
      <c r="C25" s="84"/>
      <c r="D25" s="103"/>
      <c r="E25" s="103"/>
      <c r="F25" s="103"/>
      <c r="G25" s="103"/>
      <c r="H25" s="103"/>
      <c r="I25" s="103"/>
      <c r="J25" s="103"/>
      <c r="K25" s="103"/>
      <c r="L25" s="103"/>
      <c r="M25" s="101"/>
      <c r="N25" s="101"/>
    </row>
    <row r="26" spans="1:26" customFormat="1" ht="14.25" x14ac:dyDescent="0.2">
      <c r="A26" s="104" t="s">
        <v>281</v>
      </c>
      <c r="B26" s="84"/>
      <c r="C26" s="84"/>
      <c r="D26" s="96" t="s">
        <v>356</v>
      </c>
      <c r="E26" s="88"/>
      <c r="F26" s="105"/>
      <c r="G26" s="106"/>
      <c r="H26" s="106"/>
      <c r="I26" s="106"/>
      <c r="J26" s="106"/>
      <c r="K26" s="106"/>
      <c r="L26" s="106"/>
      <c r="M26" s="106"/>
      <c r="N26" s="106"/>
    </row>
    <row r="27" spans="1:26" customFormat="1" ht="9.75" customHeight="1" x14ac:dyDescent="0.2">
      <c r="A27" s="84"/>
      <c r="B27" s="107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</row>
    <row r="28" spans="1:26" customFormat="1" ht="12.75" customHeight="1" x14ac:dyDescent="0.2">
      <c r="A28" s="104" t="s">
        <v>282</v>
      </c>
      <c r="B28" s="107"/>
      <c r="C28" s="109">
        <v>230.04</v>
      </c>
      <c r="D28" s="90" t="s">
        <v>392</v>
      </c>
      <c r="E28" s="110" t="s">
        <v>283</v>
      </c>
      <c r="G28" s="107"/>
      <c r="H28" s="107"/>
      <c r="I28" s="107"/>
      <c r="J28" s="107"/>
      <c r="K28" s="107"/>
      <c r="L28" s="111"/>
      <c r="M28" s="111"/>
      <c r="N28" s="107"/>
    </row>
    <row r="29" spans="1:26" customFormat="1" ht="12.75" customHeight="1" x14ac:dyDescent="0.2">
      <c r="A29" s="84"/>
      <c r="B29" s="112" t="s">
        <v>284</v>
      </c>
      <c r="C29" s="113"/>
      <c r="D29" s="92"/>
      <c r="E29" s="110"/>
      <c r="G29" s="107"/>
    </row>
    <row r="30" spans="1:26" customFormat="1" ht="12.75" customHeight="1" x14ac:dyDescent="0.2">
      <c r="A30" s="84"/>
      <c r="B30" s="114" t="s">
        <v>285</v>
      </c>
      <c r="C30" s="109">
        <v>0</v>
      </c>
      <c r="D30" s="90" t="s">
        <v>286</v>
      </c>
      <c r="E30" s="110" t="s">
        <v>283</v>
      </c>
      <c r="G30" s="107" t="s">
        <v>287</v>
      </c>
      <c r="I30" s="107"/>
      <c r="J30" s="107"/>
      <c r="K30" s="107"/>
      <c r="L30" s="109">
        <v>54.79</v>
      </c>
      <c r="M30" s="115" t="s">
        <v>393</v>
      </c>
      <c r="N30" s="110" t="s">
        <v>283</v>
      </c>
    </row>
    <row r="31" spans="1:26" customFormat="1" ht="12.75" customHeight="1" x14ac:dyDescent="0.2">
      <c r="A31" s="84"/>
      <c r="B31" s="114" t="s">
        <v>17</v>
      </c>
      <c r="C31" s="109">
        <v>213.48</v>
      </c>
      <c r="D31" s="116" t="s">
        <v>394</v>
      </c>
      <c r="E31" s="110" t="s">
        <v>283</v>
      </c>
      <c r="G31" s="107" t="s">
        <v>288</v>
      </c>
      <c r="I31" s="107"/>
      <c r="J31" s="107"/>
      <c r="K31" s="107"/>
      <c r="L31" s="326">
        <v>92.7</v>
      </c>
      <c r="M31" s="326"/>
      <c r="N31" s="110" t="s">
        <v>289</v>
      </c>
    </row>
    <row r="32" spans="1:26" customFormat="1" ht="12.75" customHeight="1" x14ac:dyDescent="0.2">
      <c r="A32" s="84"/>
      <c r="B32" s="114" t="s">
        <v>18</v>
      </c>
      <c r="C32" s="109">
        <v>16.57</v>
      </c>
      <c r="D32" s="116" t="s">
        <v>395</v>
      </c>
      <c r="E32" s="110" t="s">
        <v>283</v>
      </c>
      <c r="G32" s="107" t="s">
        <v>290</v>
      </c>
      <c r="I32" s="107"/>
      <c r="J32" s="107"/>
      <c r="K32" s="107"/>
      <c r="L32" s="326">
        <v>12.83</v>
      </c>
      <c r="M32" s="326"/>
      <c r="N32" s="110" t="s">
        <v>289</v>
      </c>
    </row>
    <row r="33" spans="1:31" customFormat="1" ht="12.75" customHeight="1" x14ac:dyDescent="0.2">
      <c r="A33" s="84"/>
      <c r="B33" s="114" t="s">
        <v>19</v>
      </c>
      <c r="C33" s="109">
        <v>0</v>
      </c>
      <c r="D33" s="90" t="s">
        <v>286</v>
      </c>
      <c r="E33" s="110" t="s">
        <v>283</v>
      </c>
      <c r="G33" s="107" t="s">
        <v>291</v>
      </c>
      <c r="H33" s="107"/>
      <c r="I33" s="107"/>
      <c r="J33" s="107"/>
      <c r="K33" s="107"/>
      <c r="L33" s="327" t="s">
        <v>387</v>
      </c>
      <c r="M33" s="327"/>
      <c r="N33" s="107"/>
    </row>
    <row r="34" spans="1:31" customFormat="1" ht="9.75" customHeight="1" x14ac:dyDescent="0.2">
      <c r="A34" s="117"/>
    </row>
    <row r="35" spans="1:31" customFormat="1" ht="36" customHeight="1" x14ac:dyDescent="0.2">
      <c r="A35" s="345" t="s">
        <v>10</v>
      </c>
      <c r="B35" s="335" t="s">
        <v>11</v>
      </c>
      <c r="C35" s="335" t="s">
        <v>178</v>
      </c>
      <c r="D35" s="335"/>
      <c r="E35" s="335"/>
      <c r="F35" s="335" t="s">
        <v>177</v>
      </c>
      <c r="G35" s="335" t="s">
        <v>176</v>
      </c>
      <c r="H35" s="335"/>
      <c r="I35" s="335"/>
      <c r="J35" s="335" t="s">
        <v>388</v>
      </c>
      <c r="K35" s="335"/>
      <c r="L35" s="335"/>
      <c r="M35" s="335" t="s">
        <v>175</v>
      </c>
      <c r="N35" s="335" t="s">
        <v>174</v>
      </c>
    </row>
    <row r="36" spans="1:31" customFormat="1" ht="36.75" customHeight="1" x14ac:dyDescent="0.2">
      <c r="A36" s="345"/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</row>
    <row r="37" spans="1:31" customFormat="1" ht="45" x14ac:dyDescent="0.2">
      <c r="A37" s="345"/>
      <c r="B37" s="335"/>
      <c r="C37" s="335"/>
      <c r="D37" s="335"/>
      <c r="E37" s="335"/>
      <c r="F37" s="335"/>
      <c r="G37" s="199" t="s">
        <v>292</v>
      </c>
      <c r="H37" s="199" t="s">
        <v>293</v>
      </c>
      <c r="I37" s="199" t="s">
        <v>294</v>
      </c>
      <c r="J37" s="199" t="s">
        <v>292</v>
      </c>
      <c r="K37" s="199" t="s">
        <v>293</v>
      </c>
      <c r="L37" s="199" t="s">
        <v>20</v>
      </c>
      <c r="M37" s="335"/>
      <c r="N37" s="335"/>
    </row>
    <row r="38" spans="1:31" customFormat="1" ht="14.25" x14ac:dyDescent="0.2">
      <c r="A38" s="200">
        <v>1</v>
      </c>
      <c r="B38" s="201">
        <v>2</v>
      </c>
      <c r="C38" s="336">
        <v>3</v>
      </c>
      <c r="D38" s="336"/>
      <c r="E38" s="336"/>
      <c r="F38" s="201">
        <v>4</v>
      </c>
      <c r="G38" s="201">
        <v>5</v>
      </c>
      <c r="H38" s="201">
        <v>6</v>
      </c>
      <c r="I38" s="201">
        <v>7</v>
      </c>
      <c r="J38" s="201">
        <v>8</v>
      </c>
      <c r="K38" s="201">
        <v>9</v>
      </c>
      <c r="L38" s="201">
        <v>10</v>
      </c>
      <c r="M38" s="201">
        <v>11</v>
      </c>
      <c r="N38" s="201">
        <v>12</v>
      </c>
      <c r="O38" s="118"/>
      <c r="P38" s="118"/>
      <c r="Q38" s="118"/>
    </row>
    <row r="39" spans="1:31" customFormat="1" ht="14.25" x14ac:dyDescent="0.2">
      <c r="A39" s="337" t="s">
        <v>396</v>
      </c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39"/>
      <c r="AA39" s="119" t="s">
        <v>396</v>
      </c>
    </row>
    <row r="40" spans="1:31" customFormat="1" ht="14.25" x14ac:dyDescent="0.2">
      <c r="A40" s="340" t="s">
        <v>397</v>
      </c>
      <c r="B40" s="341"/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341"/>
      <c r="N40" s="342"/>
      <c r="AA40" s="119"/>
      <c r="AB40" s="126" t="s">
        <v>397</v>
      </c>
    </row>
    <row r="41" spans="1:31" customFormat="1" ht="14.25" x14ac:dyDescent="0.2">
      <c r="A41" s="120" t="s">
        <v>295</v>
      </c>
      <c r="B41" s="196" t="s">
        <v>398</v>
      </c>
      <c r="C41" s="343" t="s">
        <v>399</v>
      </c>
      <c r="D41" s="343"/>
      <c r="E41" s="343"/>
      <c r="F41" s="121" t="s">
        <v>354</v>
      </c>
      <c r="G41" s="122"/>
      <c r="H41" s="122"/>
      <c r="I41" s="123">
        <v>3</v>
      </c>
      <c r="J41" s="124"/>
      <c r="K41" s="122"/>
      <c r="L41" s="124"/>
      <c r="M41" s="122"/>
      <c r="N41" s="125"/>
      <c r="AA41" s="119"/>
      <c r="AB41" s="126"/>
      <c r="AC41" s="126" t="s">
        <v>399</v>
      </c>
    </row>
    <row r="42" spans="1:31" customFormat="1" ht="14.25" x14ac:dyDescent="0.2">
      <c r="A42" s="127"/>
      <c r="B42" s="128"/>
      <c r="C42" s="325" t="s">
        <v>400</v>
      </c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44"/>
      <c r="AA42" s="119"/>
      <c r="AB42" s="126"/>
      <c r="AC42" s="126"/>
      <c r="AD42" s="87" t="s">
        <v>400</v>
      </c>
    </row>
    <row r="43" spans="1:31" customFormat="1" ht="14.25" x14ac:dyDescent="0.2">
      <c r="A43" s="137"/>
      <c r="B43" s="128" t="s">
        <v>401</v>
      </c>
      <c r="C43" s="325" t="s">
        <v>402</v>
      </c>
      <c r="D43" s="325"/>
      <c r="E43" s="325"/>
      <c r="F43" s="130" t="s">
        <v>296</v>
      </c>
      <c r="G43" s="133">
        <v>20.6</v>
      </c>
      <c r="H43" s="133">
        <v>0.5</v>
      </c>
      <c r="I43" s="133">
        <v>30.9</v>
      </c>
      <c r="J43" s="132">
        <v>9.92</v>
      </c>
      <c r="K43" s="131"/>
      <c r="L43" s="132">
        <v>306.52999999999997</v>
      </c>
      <c r="M43" s="131"/>
      <c r="N43" s="140"/>
      <c r="AA43" s="119"/>
      <c r="AB43" s="126"/>
      <c r="AC43" s="126"/>
      <c r="AE43" s="87" t="s">
        <v>402</v>
      </c>
    </row>
    <row r="44" spans="1:31" customFormat="1" ht="22.5" x14ac:dyDescent="0.2">
      <c r="A44" s="137"/>
      <c r="B44" s="128" t="s">
        <v>403</v>
      </c>
      <c r="C44" s="325" t="s">
        <v>404</v>
      </c>
      <c r="D44" s="325"/>
      <c r="E44" s="325"/>
      <c r="F44" s="130" t="s">
        <v>405</v>
      </c>
      <c r="G44" s="134">
        <v>1.01</v>
      </c>
      <c r="H44" s="133">
        <v>0.5</v>
      </c>
      <c r="I44" s="138">
        <v>1.5149999999999999</v>
      </c>
      <c r="J44" s="132">
        <v>197.01</v>
      </c>
      <c r="K44" s="131"/>
      <c r="L44" s="132">
        <v>298.47000000000003</v>
      </c>
      <c r="M44" s="131"/>
      <c r="N44" s="140"/>
      <c r="AA44" s="119"/>
      <c r="AB44" s="126"/>
      <c r="AC44" s="126"/>
      <c r="AE44" s="87" t="s">
        <v>404</v>
      </c>
    </row>
    <row r="45" spans="1:31" customFormat="1" ht="22.5" x14ac:dyDescent="0.2">
      <c r="A45" s="137"/>
      <c r="B45" s="128" t="s">
        <v>406</v>
      </c>
      <c r="C45" s="325" t="s">
        <v>407</v>
      </c>
      <c r="D45" s="325"/>
      <c r="E45" s="325"/>
      <c r="F45" s="130" t="s">
        <v>405</v>
      </c>
      <c r="G45" s="134">
        <v>0.92</v>
      </c>
      <c r="H45" s="133">
        <v>0.5</v>
      </c>
      <c r="I45" s="134">
        <v>1.38</v>
      </c>
      <c r="J45" s="132">
        <v>115.4</v>
      </c>
      <c r="K45" s="131"/>
      <c r="L45" s="132">
        <v>159.25</v>
      </c>
      <c r="M45" s="131"/>
      <c r="N45" s="140"/>
      <c r="AA45" s="119"/>
      <c r="AB45" s="126"/>
      <c r="AC45" s="126"/>
      <c r="AE45" s="87" t="s">
        <v>407</v>
      </c>
    </row>
    <row r="46" spans="1:31" customFormat="1" ht="22.5" x14ac:dyDescent="0.2">
      <c r="A46" s="137"/>
      <c r="B46" s="128" t="s">
        <v>408</v>
      </c>
      <c r="C46" s="325" t="s">
        <v>409</v>
      </c>
      <c r="D46" s="325"/>
      <c r="E46" s="325"/>
      <c r="F46" s="130" t="s">
        <v>405</v>
      </c>
      <c r="G46" s="134">
        <v>0.92</v>
      </c>
      <c r="H46" s="133">
        <v>0.5</v>
      </c>
      <c r="I46" s="134">
        <v>1.38</v>
      </c>
      <c r="J46" s="132">
        <v>65.709999999999994</v>
      </c>
      <c r="K46" s="131"/>
      <c r="L46" s="132">
        <v>90.68</v>
      </c>
      <c r="M46" s="131"/>
      <c r="N46" s="140"/>
      <c r="AA46" s="119"/>
      <c r="AB46" s="126"/>
      <c r="AC46" s="126"/>
      <c r="AE46" s="87" t="s">
        <v>409</v>
      </c>
    </row>
    <row r="47" spans="1:31" customFormat="1" ht="22.5" x14ac:dyDescent="0.2">
      <c r="A47" s="137"/>
      <c r="B47" s="128" t="s">
        <v>410</v>
      </c>
      <c r="C47" s="325" t="s">
        <v>411</v>
      </c>
      <c r="D47" s="325"/>
      <c r="E47" s="325"/>
      <c r="F47" s="130" t="s">
        <v>405</v>
      </c>
      <c r="G47" s="134">
        <v>0.33</v>
      </c>
      <c r="H47" s="133">
        <v>0.5</v>
      </c>
      <c r="I47" s="138">
        <v>0.495</v>
      </c>
      <c r="J47" s="132">
        <v>16.440000000000001</v>
      </c>
      <c r="K47" s="131"/>
      <c r="L47" s="132">
        <v>8.14</v>
      </c>
      <c r="M47" s="131"/>
      <c r="N47" s="140"/>
      <c r="AA47" s="119"/>
      <c r="AB47" s="126"/>
      <c r="AC47" s="126"/>
      <c r="AE47" s="87" t="s">
        <v>411</v>
      </c>
    </row>
    <row r="48" spans="1:31" customFormat="1" ht="22.5" x14ac:dyDescent="0.2">
      <c r="A48" s="137"/>
      <c r="B48" s="128" t="s">
        <v>412</v>
      </c>
      <c r="C48" s="325" t="s">
        <v>413</v>
      </c>
      <c r="D48" s="325"/>
      <c r="E48" s="325"/>
      <c r="F48" s="130" t="s">
        <v>405</v>
      </c>
      <c r="G48" s="134">
        <v>2.33</v>
      </c>
      <c r="H48" s="133">
        <v>0.5</v>
      </c>
      <c r="I48" s="138">
        <v>3.4950000000000001</v>
      </c>
      <c r="J48" s="132">
        <v>8.1</v>
      </c>
      <c r="K48" s="131"/>
      <c r="L48" s="132">
        <v>28.31</v>
      </c>
      <c r="M48" s="131"/>
      <c r="N48" s="140"/>
      <c r="AA48" s="119"/>
      <c r="AB48" s="126"/>
      <c r="AC48" s="126"/>
      <c r="AE48" s="87" t="s">
        <v>413</v>
      </c>
    </row>
    <row r="49" spans="1:34" customFormat="1" ht="14.25" x14ac:dyDescent="0.2">
      <c r="A49" s="137"/>
      <c r="B49" s="128" t="s">
        <v>414</v>
      </c>
      <c r="C49" s="325" t="s">
        <v>415</v>
      </c>
      <c r="D49" s="325"/>
      <c r="E49" s="325"/>
      <c r="F49" s="130" t="s">
        <v>361</v>
      </c>
      <c r="G49" s="133">
        <v>0.2</v>
      </c>
      <c r="H49" s="146">
        <v>0</v>
      </c>
      <c r="I49" s="146">
        <v>0</v>
      </c>
      <c r="J49" s="132">
        <v>10.57</v>
      </c>
      <c r="K49" s="131"/>
      <c r="L49" s="132">
        <v>0</v>
      </c>
      <c r="M49" s="131"/>
      <c r="N49" s="140"/>
      <c r="AA49" s="119"/>
      <c r="AB49" s="126"/>
      <c r="AC49" s="126"/>
      <c r="AE49" s="87" t="s">
        <v>415</v>
      </c>
    </row>
    <row r="50" spans="1:34" customFormat="1" ht="14.25" x14ac:dyDescent="0.2">
      <c r="A50" s="137"/>
      <c r="B50" s="128" t="s">
        <v>416</v>
      </c>
      <c r="C50" s="325" t="s">
        <v>417</v>
      </c>
      <c r="D50" s="325"/>
      <c r="E50" s="325"/>
      <c r="F50" s="130" t="s">
        <v>361</v>
      </c>
      <c r="G50" s="134">
        <v>1.25</v>
      </c>
      <c r="H50" s="146">
        <v>0</v>
      </c>
      <c r="I50" s="146">
        <v>0</v>
      </c>
      <c r="J50" s="132">
        <v>9.0399999999999991</v>
      </c>
      <c r="K50" s="131"/>
      <c r="L50" s="132">
        <v>0</v>
      </c>
      <c r="M50" s="131"/>
      <c r="N50" s="140"/>
      <c r="AA50" s="119"/>
      <c r="AB50" s="126"/>
      <c r="AC50" s="126"/>
      <c r="AE50" s="87" t="s">
        <v>417</v>
      </c>
    </row>
    <row r="51" spans="1:34" customFormat="1" ht="22.5" x14ac:dyDescent="0.2">
      <c r="A51" s="137"/>
      <c r="B51" s="128" t="s">
        <v>418</v>
      </c>
      <c r="C51" s="325" t="s">
        <v>419</v>
      </c>
      <c r="D51" s="325"/>
      <c r="E51" s="325"/>
      <c r="F51" s="130" t="s">
        <v>360</v>
      </c>
      <c r="G51" s="138">
        <v>8.1000000000000003E-2</v>
      </c>
      <c r="H51" s="146">
        <v>0</v>
      </c>
      <c r="I51" s="146">
        <v>0</v>
      </c>
      <c r="J51" s="154">
        <v>11500</v>
      </c>
      <c r="K51" s="131"/>
      <c r="L51" s="132">
        <v>0</v>
      </c>
      <c r="M51" s="131"/>
      <c r="N51" s="140"/>
      <c r="AA51" s="119"/>
      <c r="AB51" s="126"/>
      <c r="AC51" s="126"/>
      <c r="AE51" s="87" t="s">
        <v>419</v>
      </c>
    </row>
    <row r="52" spans="1:34" customFormat="1" ht="33.75" x14ac:dyDescent="0.2">
      <c r="A52" s="137"/>
      <c r="B52" s="128" t="s">
        <v>420</v>
      </c>
      <c r="C52" s="325" t="s">
        <v>421</v>
      </c>
      <c r="D52" s="325"/>
      <c r="E52" s="325"/>
      <c r="F52" s="130" t="s">
        <v>360</v>
      </c>
      <c r="G52" s="152">
        <v>4.0000000000000002E-4</v>
      </c>
      <c r="H52" s="146">
        <v>0</v>
      </c>
      <c r="I52" s="146">
        <v>0</v>
      </c>
      <c r="J52" s="154">
        <v>5000</v>
      </c>
      <c r="K52" s="131"/>
      <c r="L52" s="132">
        <v>0</v>
      </c>
      <c r="M52" s="131"/>
      <c r="N52" s="140"/>
      <c r="AA52" s="119"/>
      <c r="AB52" s="126"/>
      <c r="AC52" s="126"/>
      <c r="AE52" s="87" t="s">
        <v>421</v>
      </c>
    </row>
    <row r="53" spans="1:34" customFormat="1" ht="14.25" x14ac:dyDescent="0.2">
      <c r="A53" s="137"/>
      <c r="B53" s="128" t="s">
        <v>422</v>
      </c>
      <c r="C53" s="325" t="s">
        <v>423</v>
      </c>
      <c r="D53" s="325"/>
      <c r="E53" s="325"/>
      <c r="F53" s="130" t="s">
        <v>361</v>
      </c>
      <c r="G53" s="134">
        <v>8.17</v>
      </c>
      <c r="H53" s="146">
        <v>0</v>
      </c>
      <c r="I53" s="146">
        <v>0</v>
      </c>
      <c r="J53" s="132">
        <v>28.6</v>
      </c>
      <c r="K53" s="131"/>
      <c r="L53" s="132">
        <v>0</v>
      </c>
      <c r="M53" s="131"/>
      <c r="N53" s="140"/>
      <c r="AA53" s="119"/>
      <c r="AB53" s="126"/>
      <c r="AC53" s="126"/>
      <c r="AE53" s="87" t="s">
        <v>423</v>
      </c>
    </row>
    <row r="54" spans="1:34" customFormat="1" ht="14.25" x14ac:dyDescent="0.2">
      <c r="A54" s="137"/>
      <c r="B54" s="128" t="s">
        <v>424</v>
      </c>
      <c r="C54" s="325" t="s">
        <v>425</v>
      </c>
      <c r="D54" s="325"/>
      <c r="E54" s="325"/>
      <c r="F54" s="130" t="s">
        <v>426</v>
      </c>
      <c r="G54" s="133">
        <v>0.1</v>
      </c>
      <c r="H54" s="146">
        <v>0</v>
      </c>
      <c r="I54" s="146">
        <v>0</v>
      </c>
      <c r="J54" s="132">
        <v>39</v>
      </c>
      <c r="K54" s="131"/>
      <c r="L54" s="132">
        <v>0</v>
      </c>
      <c r="M54" s="131"/>
      <c r="N54" s="140"/>
      <c r="AA54" s="119"/>
      <c r="AB54" s="126"/>
      <c r="AC54" s="126"/>
      <c r="AE54" s="87" t="s">
        <v>425</v>
      </c>
    </row>
    <row r="55" spans="1:34" customFormat="1" ht="22.5" x14ac:dyDescent="0.2">
      <c r="A55" s="137"/>
      <c r="B55" s="128" t="s">
        <v>427</v>
      </c>
      <c r="C55" s="325" t="s">
        <v>428</v>
      </c>
      <c r="D55" s="325"/>
      <c r="E55" s="325"/>
      <c r="F55" s="130" t="s">
        <v>429</v>
      </c>
      <c r="G55" s="134">
        <v>4.09</v>
      </c>
      <c r="H55" s="146">
        <v>0</v>
      </c>
      <c r="I55" s="146">
        <v>0</v>
      </c>
      <c r="J55" s="132">
        <v>1</v>
      </c>
      <c r="K55" s="131"/>
      <c r="L55" s="132">
        <v>0</v>
      </c>
      <c r="M55" s="131"/>
      <c r="N55" s="140"/>
      <c r="AA55" s="119"/>
      <c r="AB55" s="126"/>
      <c r="AC55" s="126"/>
      <c r="AE55" s="87" t="s">
        <v>428</v>
      </c>
    </row>
    <row r="56" spans="1:34" customFormat="1" ht="14.25" x14ac:dyDescent="0.2">
      <c r="A56" s="129"/>
      <c r="B56" s="128" t="s">
        <v>295</v>
      </c>
      <c r="C56" s="325" t="s">
        <v>23</v>
      </c>
      <c r="D56" s="325"/>
      <c r="E56" s="325"/>
      <c r="F56" s="130"/>
      <c r="G56" s="131"/>
      <c r="H56" s="131"/>
      <c r="I56" s="131"/>
      <c r="J56" s="132">
        <v>204.35</v>
      </c>
      <c r="K56" s="133">
        <v>0.5</v>
      </c>
      <c r="L56" s="132">
        <v>306.52999999999997</v>
      </c>
      <c r="M56" s="134">
        <v>59.58</v>
      </c>
      <c r="N56" s="135">
        <v>18263</v>
      </c>
      <c r="AA56" s="119"/>
      <c r="AB56" s="126"/>
      <c r="AC56" s="126"/>
      <c r="AF56" s="87" t="s">
        <v>23</v>
      </c>
    </row>
    <row r="57" spans="1:34" customFormat="1" ht="14.25" x14ac:dyDescent="0.2">
      <c r="A57" s="129"/>
      <c r="B57" s="128" t="s">
        <v>300</v>
      </c>
      <c r="C57" s="325" t="s">
        <v>4</v>
      </c>
      <c r="D57" s="325"/>
      <c r="E57" s="325"/>
      <c r="F57" s="130"/>
      <c r="G57" s="131"/>
      <c r="H57" s="131"/>
      <c r="I57" s="131"/>
      <c r="J57" s="132">
        <v>389.9</v>
      </c>
      <c r="K57" s="133">
        <v>0.5</v>
      </c>
      <c r="L57" s="132">
        <v>584.85</v>
      </c>
      <c r="M57" s="134">
        <v>15.64</v>
      </c>
      <c r="N57" s="135">
        <v>9147</v>
      </c>
      <c r="AA57" s="119"/>
      <c r="AB57" s="126"/>
      <c r="AC57" s="126"/>
      <c r="AF57" s="87" t="s">
        <v>4</v>
      </c>
    </row>
    <row r="58" spans="1:34" customFormat="1" ht="14.25" x14ac:dyDescent="0.2">
      <c r="A58" s="129"/>
      <c r="B58" s="128" t="s">
        <v>301</v>
      </c>
      <c r="C58" s="325" t="s">
        <v>173</v>
      </c>
      <c r="D58" s="325"/>
      <c r="E58" s="325"/>
      <c r="F58" s="130"/>
      <c r="G58" s="131"/>
      <c r="H58" s="131"/>
      <c r="I58" s="131"/>
      <c r="J58" s="132">
        <v>37.630000000000003</v>
      </c>
      <c r="K58" s="133">
        <v>0.5</v>
      </c>
      <c r="L58" s="132">
        <v>56.45</v>
      </c>
      <c r="M58" s="134">
        <v>59.58</v>
      </c>
      <c r="N58" s="135">
        <v>3363</v>
      </c>
      <c r="AA58" s="119"/>
      <c r="AB58" s="126"/>
      <c r="AC58" s="126"/>
      <c r="AF58" s="87" t="s">
        <v>173</v>
      </c>
    </row>
    <row r="59" spans="1:34" customFormat="1" ht="14.25" x14ac:dyDescent="0.2">
      <c r="A59" s="129"/>
      <c r="B59" s="128" t="s">
        <v>302</v>
      </c>
      <c r="C59" s="325" t="s">
        <v>319</v>
      </c>
      <c r="D59" s="325"/>
      <c r="E59" s="325"/>
      <c r="F59" s="130"/>
      <c r="G59" s="131"/>
      <c r="H59" s="131"/>
      <c r="I59" s="131"/>
      <c r="J59" s="154">
        <v>1188.56</v>
      </c>
      <c r="K59" s="146">
        <v>0</v>
      </c>
      <c r="L59" s="132">
        <v>0</v>
      </c>
      <c r="M59" s="134">
        <v>8.9700000000000006</v>
      </c>
      <c r="N59" s="140"/>
      <c r="AA59" s="119"/>
      <c r="AB59" s="126"/>
      <c r="AC59" s="126"/>
      <c r="AF59" s="87" t="s">
        <v>319</v>
      </c>
    </row>
    <row r="60" spans="1:34" customFormat="1" ht="14.25" x14ac:dyDescent="0.2">
      <c r="A60" s="137"/>
      <c r="B60" s="128"/>
      <c r="C60" s="325" t="s">
        <v>297</v>
      </c>
      <c r="D60" s="325"/>
      <c r="E60" s="325"/>
      <c r="F60" s="130" t="s">
        <v>296</v>
      </c>
      <c r="G60" s="133">
        <v>20.6</v>
      </c>
      <c r="H60" s="133">
        <v>0.5</v>
      </c>
      <c r="I60" s="133">
        <v>30.9</v>
      </c>
      <c r="J60" s="139"/>
      <c r="K60" s="131"/>
      <c r="L60" s="139"/>
      <c r="M60" s="131"/>
      <c r="N60" s="140"/>
      <c r="AA60" s="119"/>
      <c r="AB60" s="126"/>
      <c r="AC60" s="126"/>
      <c r="AG60" s="87" t="s">
        <v>297</v>
      </c>
    </row>
    <row r="61" spans="1:34" customFormat="1" ht="14.25" x14ac:dyDescent="0.2">
      <c r="A61" s="137"/>
      <c r="B61" s="128"/>
      <c r="C61" s="325" t="s">
        <v>320</v>
      </c>
      <c r="D61" s="325"/>
      <c r="E61" s="325"/>
      <c r="F61" s="130" t="s">
        <v>296</v>
      </c>
      <c r="G61" s="134">
        <v>2.85</v>
      </c>
      <c r="H61" s="133">
        <v>0.5</v>
      </c>
      <c r="I61" s="138">
        <v>4.2750000000000004</v>
      </c>
      <c r="J61" s="139"/>
      <c r="K61" s="131"/>
      <c r="L61" s="139"/>
      <c r="M61" s="131"/>
      <c r="N61" s="140"/>
      <c r="AA61" s="119"/>
      <c r="AB61" s="126"/>
      <c r="AC61" s="126"/>
      <c r="AG61" s="87" t="s">
        <v>320</v>
      </c>
    </row>
    <row r="62" spans="1:34" customFormat="1" ht="14.25" x14ac:dyDescent="0.2">
      <c r="A62" s="141"/>
      <c r="B62" s="128"/>
      <c r="C62" s="346" t="s">
        <v>298</v>
      </c>
      <c r="D62" s="346"/>
      <c r="E62" s="346"/>
      <c r="F62" s="142"/>
      <c r="G62" s="143"/>
      <c r="H62" s="143"/>
      <c r="I62" s="143"/>
      <c r="J62" s="155">
        <v>1782.81</v>
      </c>
      <c r="K62" s="143"/>
      <c r="L62" s="144">
        <v>891.38</v>
      </c>
      <c r="M62" s="143"/>
      <c r="N62" s="145"/>
      <c r="AA62" s="119"/>
      <c r="AB62" s="126"/>
      <c r="AC62" s="126"/>
      <c r="AH62" s="87" t="s">
        <v>298</v>
      </c>
    </row>
    <row r="63" spans="1:34" customFormat="1" ht="14.25" x14ac:dyDescent="0.2">
      <c r="A63" s="137"/>
      <c r="B63" s="128"/>
      <c r="C63" s="325" t="s">
        <v>299</v>
      </c>
      <c r="D63" s="325"/>
      <c r="E63" s="325"/>
      <c r="F63" s="130"/>
      <c r="G63" s="131"/>
      <c r="H63" s="131"/>
      <c r="I63" s="131"/>
      <c r="J63" s="139"/>
      <c r="K63" s="131"/>
      <c r="L63" s="132">
        <v>362.98</v>
      </c>
      <c r="M63" s="131"/>
      <c r="N63" s="135">
        <v>21626</v>
      </c>
      <c r="AA63" s="119"/>
      <c r="AB63" s="126"/>
      <c r="AC63" s="126"/>
      <c r="AG63" s="87" t="s">
        <v>299</v>
      </c>
    </row>
    <row r="64" spans="1:34" customFormat="1" ht="22.5" x14ac:dyDescent="0.2">
      <c r="A64" s="137"/>
      <c r="B64" s="128" t="s">
        <v>321</v>
      </c>
      <c r="C64" s="325" t="s">
        <v>322</v>
      </c>
      <c r="D64" s="325"/>
      <c r="E64" s="325"/>
      <c r="F64" s="130" t="s">
        <v>172</v>
      </c>
      <c r="G64" s="146">
        <v>102</v>
      </c>
      <c r="H64" s="131"/>
      <c r="I64" s="146">
        <v>102</v>
      </c>
      <c r="J64" s="139"/>
      <c r="K64" s="131"/>
      <c r="L64" s="132">
        <v>370.24</v>
      </c>
      <c r="M64" s="131"/>
      <c r="N64" s="135">
        <v>22059</v>
      </c>
      <c r="AA64" s="119"/>
      <c r="AB64" s="126"/>
      <c r="AC64" s="126"/>
      <c r="AG64" s="87" t="s">
        <v>322</v>
      </c>
    </row>
    <row r="65" spans="1:35" customFormat="1" ht="22.5" x14ac:dyDescent="0.2">
      <c r="A65" s="137"/>
      <c r="B65" s="128" t="s">
        <v>323</v>
      </c>
      <c r="C65" s="325" t="s">
        <v>324</v>
      </c>
      <c r="D65" s="325"/>
      <c r="E65" s="325"/>
      <c r="F65" s="130" t="s">
        <v>172</v>
      </c>
      <c r="G65" s="146">
        <v>51</v>
      </c>
      <c r="H65" s="131"/>
      <c r="I65" s="146">
        <v>51</v>
      </c>
      <c r="J65" s="139"/>
      <c r="K65" s="131"/>
      <c r="L65" s="132">
        <v>185.12</v>
      </c>
      <c r="M65" s="131"/>
      <c r="N65" s="135">
        <v>11029</v>
      </c>
      <c r="AA65" s="119"/>
      <c r="AB65" s="126"/>
      <c r="AC65" s="126"/>
      <c r="AG65" s="87" t="s">
        <v>324</v>
      </c>
    </row>
    <row r="66" spans="1:35" customFormat="1" ht="14.25" x14ac:dyDescent="0.2">
      <c r="A66" s="147"/>
      <c r="B66" s="197"/>
      <c r="C66" s="343" t="s">
        <v>171</v>
      </c>
      <c r="D66" s="343"/>
      <c r="E66" s="343"/>
      <c r="F66" s="121"/>
      <c r="G66" s="122"/>
      <c r="H66" s="122"/>
      <c r="I66" s="122"/>
      <c r="J66" s="124"/>
      <c r="K66" s="122"/>
      <c r="L66" s="156">
        <v>1446.74</v>
      </c>
      <c r="M66" s="143"/>
      <c r="N66" s="149">
        <v>60498</v>
      </c>
      <c r="AA66" s="119"/>
      <c r="AB66" s="126"/>
      <c r="AC66" s="126"/>
      <c r="AI66" s="126" t="s">
        <v>171</v>
      </c>
    </row>
    <row r="67" spans="1:35" customFormat="1" ht="14.25" x14ac:dyDescent="0.2">
      <c r="A67" s="340" t="s">
        <v>430</v>
      </c>
      <c r="B67" s="341"/>
      <c r="C67" s="341"/>
      <c r="D67" s="341"/>
      <c r="E67" s="341"/>
      <c r="F67" s="341"/>
      <c r="G67" s="341"/>
      <c r="H67" s="341"/>
      <c r="I67" s="341"/>
      <c r="J67" s="341"/>
      <c r="K67" s="341"/>
      <c r="L67" s="341"/>
      <c r="M67" s="341"/>
      <c r="N67" s="342"/>
      <c r="AA67" s="119"/>
      <c r="AB67" s="126" t="s">
        <v>430</v>
      </c>
      <c r="AC67" s="126"/>
      <c r="AI67" s="126"/>
    </row>
    <row r="68" spans="1:35" customFormat="1" ht="14.25" x14ac:dyDescent="0.2">
      <c r="A68" s="120" t="s">
        <v>300</v>
      </c>
      <c r="B68" s="196" t="s">
        <v>398</v>
      </c>
      <c r="C68" s="343" t="s">
        <v>431</v>
      </c>
      <c r="D68" s="343"/>
      <c r="E68" s="343"/>
      <c r="F68" s="121" t="s">
        <v>354</v>
      </c>
      <c r="G68" s="122"/>
      <c r="H68" s="122"/>
      <c r="I68" s="123">
        <v>3</v>
      </c>
      <c r="J68" s="124"/>
      <c r="K68" s="122"/>
      <c r="L68" s="124"/>
      <c r="M68" s="122"/>
      <c r="N68" s="125"/>
      <c r="AA68" s="119"/>
      <c r="AB68" s="126"/>
      <c r="AC68" s="126" t="s">
        <v>431</v>
      </c>
      <c r="AI68" s="126"/>
    </row>
    <row r="69" spans="1:35" customFormat="1" ht="14.25" x14ac:dyDescent="0.2">
      <c r="A69" s="137"/>
      <c r="B69" s="128" t="s">
        <v>401</v>
      </c>
      <c r="C69" s="325" t="s">
        <v>402</v>
      </c>
      <c r="D69" s="325"/>
      <c r="E69" s="325"/>
      <c r="F69" s="130" t="s">
        <v>296</v>
      </c>
      <c r="G69" s="133">
        <v>20.6</v>
      </c>
      <c r="H69" s="131"/>
      <c r="I69" s="133">
        <v>61.8</v>
      </c>
      <c r="J69" s="132">
        <v>9.92</v>
      </c>
      <c r="K69" s="131"/>
      <c r="L69" s="132">
        <v>613.05999999999995</v>
      </c>
      <c r="M69" s="131"/>
      <c r="N69" s="140"/>
      <c r="AA69" s="119"/>
      <c r="AB69" s="126"/>
      <c r="AC69" s="126"/>
      <c r="AE69" s="87" t="s">
        <v>402</v>
      </c>
      <c r="AI69" s="126"/>
    </row>
    <row r="70" spans="1:35" customFormat="1" ht="22.5" x14ac:dyDescent="0.2">
      <c r="A70" s="137"/>
      <c r="B70" s="128" t="s">
        <v>403</v>
      </c>
      <c r="C70" s="325" t="s">
        <v>404</v>
      </c>
      <c r="D70" s="325"/>
      <c r="E70" s="325"/>
      <c r="F70" s="130" t="s">
        <v>405</v>
      </c>
      <c r="G70" s="134">
        <v>1.01</v>
      </c>
      <c r="H70" s="131"/>
      <c r="I70" s="134">
        <v>3.03</v>
      </c>
      <c r="J70" s="132">
        <v>197.01</v>
      </c>
      <c r="K70" s="131"/>
      <c r="L70" s="132">
        <v>596.94000000000005</v>
      </c>
      <c r="M70" s="131"/>
      <c r="N70" s="140"/>
      <c r="AA70" s="119"/>
      <c r="AB70" s="126"/>
      <c r="AC70" s="126"/>
      <c r="AE70" s="87" t="s">
        <v>404</v>
      </c>
      <c r="AI70" s="126"/>
    </row>
    <row r="71" spans="1:35" customFormat="1" ht="22.5" x14ac:dyDescent="0.2">
      <c r="A71" s="137"/>
      <c r="B71" s="128" t="s">
        <v>406</v>
      </c>
      <c r="C71" s="325" t="s">
        <v>407</v>
      </c>
      <c r="D71" s="325"/>
      <c r="E71" s="325"/>
      <c r="F71" s="130" t="s">
        <v>405</v>
      </c>
      <c r="G71" s="134">
        <v>0.92</v>
      </c>
      <c r="H71" s="131"/>
      <c r="I71" s="134">
        <v>2.76</v>
      </c>
      <c r="J71" s="132">
        <v>115.4</v>
      </c>
      <c r="K71" s="131"/>
      <c r="L71" s="132">
        <v>318.5</v>
      </c>
      <c r="M71" s="131"/>
      <c r="N71" s="140"/>
      <c r="AA71" s="119"/>
      <c r="AB71" s="126"/>
      <c r="AC71" s="126"/>
      <c r="AE71" s="87" t="s">
        <v>407</v>
      </c>
      <c r="AI71" s="126"/>
    </row>
    <row r="72" spans="1:35" customFormat="1" ht="22.5" x14ac:dyDescent="0.2">
      <c r="A72" s="137"/>
      <c r="B72" s="128" t="s">
        <v>408</v>
      </c>
      <c r="C72" s="325" t="s">
        <v>409</v>
      </c>
      <c r="D72" s="325"/>
      <c r="E72" s="325"/>
      <c r="F72" s="130" t="s">
        <v>405</v>
      </c>
      <c r="G72" s="134">
        <v>0.92</v>
      </c>
      <c r="H72" s="131"/>
      <c r="I72" s="134">
        <v>2.76</v>
      </c>
      <c r="J72" s="132">
        <v>65.709999999999994</v>
      </c>
      <c r="K72" s="131"/>
      <c r="L72" s="132">
        <v>181.36</v>
      </c>
      <c r="M72" s="131"/>
      <c r="N72" s="140"/>
      <c r="AA72" s="119"/>
      <c r="AB72" s="126"/>
      <c r="AC72" s="126"/>
      <c r="AE72" s="87" t="s">
        <v>409</v>
      </c>
      <c r="AI72" s="126"/>
    </row>
    <row r="73" spans="1:35" customFormat="1" ht="22.5" x14ac:dyDescent="0.2">
      <c r="A73" s="137"/>
      <c r="B73" s="128" t="s">
        <v>410</v>
      </c>
      <c r="C73" s="325" t="s">
        <v>411</v>
      </c>
      <c r="D73" s="325"/>
      <c r="E73" s="325"/>
      <c r="F73" s="130" t="s">
        <v>405</v>
      </c>
      <c r="G73" s="134">
        <v>0.33</v>
      </c>
      <c r="H73" s="131"/>
      <c r="I73" s="134">
        <v>0.99</v>
      </c>
      <c r="J73" s="132">
        <v>16.440000000000001</v>
      </c>
      <c r="K73" s="131"/>
      <c r="L73" s="132">
        <v>16.28</v>
      </c>
      <c r="M73" s="131"/>
      <c r="N73" s="140"/>
      <c r="AA73" s="119"/>
      <c r="AB73" s="126"/>
      <c r="AC73" s="126"/>
      <c r="AE73" s="87" t="s">
        <v>411</v>
      </c>
      <c r="AI73" s="126"/>
    </row>
    <row r="74" spans="1:35" customFormat="1" ht="22.5" x14ac:dyDescent="0.2">
      <c r="A74" s="137"/>
      <c r="B74" s="128" t="s">
        <v>412</v>
      </c>
      <c r="C74" s="325" t="s">
        <v>413</v>
      </c>
      <c r="D74" s="325"/>
      <c r="E74" s="325"/>
      <c r="F74" s="130" t="s">
        <v>405</v>
      </c>
      <c r="G74" s="134">
        <v>2.33</v>
      </c>
      <c r="H74" s="131"/>
      <c r="I74" s="134">
        <v>6.99</v>
      </c>
      <c r="J74" s="132">
        <v>8.1</v>
      </c>
      <c r="K74" s="131"/>
      <c r="L74" s="132">
        <v>56.62</v>
      </c>
      <c r="M74" s="131"/>
      <c r="N74" s="140"/>
      <c r="AA74" s="119"/>
      <c r="AB74" s="126"/>
      <c r="AC74" s="126"/>
      <c r="AE74" s="87" t="s">
        <v>413</v>
      </c>
      <c r="AI74" s="126"/>
    </row>
    <row r="75" spans="1:35" customFormat="1" ht="14.25" x14ac:dyDescent="0.2">
      <c r="A75" s="137"/>
      <c r="B75" s="128" t="s">
        <v>414</v>
      </c>
      <c r="C75" s="325" t="s">
        <v>415</v>
      </c>
      <c r="D75" s="325"/>
      <c r="E75" s="325"/>
      <c r="F75" s="130" t="s">
        <v>361</v>
      </c>
      <c r="G75" s="133">
        <v>0.2</v>
      </c>
      <c r="H75" s="131"/>
      <c r="I75" s="133">
        <v>0.6</v>
      </c>
      <c r="J75" s="132">
        <v>10.57</v>
      </c>
      <c r="K75" s="131"/>
      <c r="L75" s="132">
        <v>6.34</v>
      </c>
      <c r="M75" s="131"/>
      <c r="N75" s="140"/>
      <c r="AA75" s="119"/>
      <c r="AB75" s="126"/>
      <c r="AC75" s="126"/>
      <c r="AE75" s="87" t="s">
        <v>415</v>
      </c>
      <c r="AI75" s="126"/>
    </row>
    <row r="76" spans="1:35" customFormat="1" ht="14.25" x14ac:dyDescent="0.2">
      <c r="A76" s="137"/>
      <c r="B76" s="128" t="s">
        <v>416</v>
      </c>
      <c r="C76" s="325" t="s">
        <v>417</v>
      </c>
      <c r="D76" s="325"/>
      <c r="E76" s="325"/>
      <c r="F76" s="130" t="s">
        <v>361</v>
      </c>
      <c r="G76" s="134">
        <v>1.25</v>
      </c>
      <c r="H76" s="131"/>
      <c r="I76" s="134">
        <v>3.75</v>
      </c>
      <c r="J76" s="132">
        <v>9.0399999999999991</v>
      </c>
      <c r="K76" s="131"/>
      <c r="L76" s="132">
        <v>33.9</v>
      </c>
      <c r="M76" s="131"/>
      <c r="N76" s="140"/>
      <c r="AA76" s="119"/>
      <c r="AB76" s="126"/>
      <c r="AC76" s="126"/>
      <c r="AE76" s="87" t="s">
        <v>417</v>
      </c>
      <c r="AI76" s="126"/>
    </row>
    <row r="77" spans="1:35" customFormat="1" ht="22.5" x14ac:dyDescent="0.2">
      <c r="A77" s="137"/>
      <c r="B77" s="128" t="s">
        <v>418</v>
      </c>
      <c r="C77" s="325" t="s">
        <v>419</v>
      </c>
      <c r="D77" s="325"/>
      <c r="E77" s="325"/>
      <c r="F77" s="130" t="s">
        <v>360</v>
      </c>
      <c r="G77" s="138">
        <v>8.1000000000000003E-2</v>
      </c>
      <c r="H77" s="131"/>
      <c r="I77" s="138">
        <v>0.24299999999999999</v>
      </c>
      <c r="J77" s="154">
        <v>11500</v>
      </c>
      <c r="K77" s="131"/>
      <c r="L77" s="154">
        <v>2794.5</v>
      </c>
      <c r="M77" s="131"/>
      <c r="N77" s="140"/>
      <c r="AA77" s="119"/>
      <c r="AB77" s="126"/>
      <c r="AC77" s="126"/>
      <c r="AE77" s="87" t="s">
        <v>419</v>
      </c>
      <c r="AI77" s="126"/>
    </row>
    <row r="78" spans="1:35" customFormat="1" ht="33.75" x14ac:dyDescent="0.2">
      <c r="A78" s="137"/>
      <c r="B78" s="128" t="s">
        <v>420</v>
      </c>
      <c r="C78" s="325" t="s">
        <v>421</v>
      </c>
      <c r="D78" s="325"/>
      <c r="E78" s="325"/>
      <c r="F78" s="130" t="s">
        <v>360</v>
      </c>
      <c r="G78" s="152">
        <v>4.0000000000000002E-4</v>
      </c>
      <c r="H78" s="131"/>
      <c r="I78" s="152">
        <v>1.1999999999999999E-3</v>
      </c>
      <c r="J78" s="154">
        <v>5000</v>
      </c>
      <c r="K78" s="131"/>
      <c r="L78" s="132">
        <v>6</v>
      </c>
      <c r="M78" s="131"/>
      <c r="N78" s="140"/>
      <c r="AA78" s="119"/>
      <c r="AB78" s="126"/>
      <c r="AC78" s="126"/>
      <c r="AE78" s="87" t="s">
        <v>421</v>
      </c>
      <c r="AI78" s="126"/>
    </row>
    <row r="79" spans="1:35" customFormat="1" ht="14.25" x14ac:dyDescent="0.2">
      <c r="A79" s="137"/>
      <c r="B79" s="128" t="s">
        <v>422</v>
      </c>
      <c r="C79" s="325" t="s">
        <v>423</v>
      </c>
      <c r="D79" s="325"/>
      <c r="E79" s="325"/>
      <c r="F79" s="130" t="s">
        <v>361</v>
      </c>
      <c r="G79" s="134">
        <v>8.17</v>
      </c>
      <c r="H79" s="131"/>
      <c r="I79" s="134">
        <v>24.51</v>
      </c>
      <c r="J79" s="132">
        <v>28.6</v>
      </c>
      <c r="K79" s="131"/>
      <c r="L79" s="132">
        <v>700.99</v>
      </c>
      <c r="M79" s="131"/>
      <c r="N79" s="140"/>
      <c r="AA79" s="119"/>
      <c r="AB79" s="126"/>
      <c r="AC79" s="126"/>
      <c r="AE79" s="87" t="s">
        <v>423</v>
      </c>
      <c r="AI79" s="126"/>
    </row>
    <row r="80" spans="1:35" customFormat="1" ht="14.25" x14ac:dyDescent="0.2">
      <c r="A80" s="137"/>
      <c r="B80" s="128" t="s">
        <v>424</v>
      </c>
      <c r="C80" s="325" t="s">
        <v>425</v>
      </c>
      <c r="D80" s="325"/>
      <c r="E80" s="325"/>
      <c r="F80" s="130" t="s">
        <v>426</v>
      </c>
      <c r="G80" s="133">
        <v>0.1</v>
      </c>
      <c r="H80" s="131"/>
      <c r="I80" s="133">
        <v>0.3</v>
      </c>
      <c r="J80" s="132">
        <v>39</v>
      </c>
      <c r="K80" s="131"/>
      <c r="L80" s="132">
        <v>11.7</v>
      </c>
      <c r="M80" s="131"/>
      <c r="N80" s="140"/>
      <c r="AA80" s="119"/>
      <c r="AB80" s="126"/>
      <c r="AC80" s="126"/>
      <c r="AE80" s="87" t="s">
        <v>425</v>
      </c>
      <c r="AI80" s="126"/>
    </row>
    <row r="81" spans="1:37" customFormat="1" ht="22.5" x14ac:dyDescent="0.2">
      <c r="A81" s="137"/>
      <c r="B81" s="128" t="s">
        <v>427</v>
      </c>
      <c r="C81" s="325" t="s">
        <v>428</v>
      </c>
      <c r="D81" s="325"/>
      <c r="E81" s="325"/>
      <c r="F81" s="130" t="s">
        <v>429</v>
      </c>
      <c r="G81" s="134">
        <v>4.09</v>
      </c>
      <c r="H81" s="131"/>
      <c r="I81" s="134">
        <v>12.27</v>
      </c>
      <c r="J81" s="132">
        <v>1</v>
      </c>
      <c r="K81" s="131"/>
      <c r="L81" s="132">
        <v>12.27</v>
      </c>
      <c r="M81" s="131"/>
      <c r="N81" s="140"/>
      <c r="AA81" s="119"/>
      <c r="AB81" s="126"/>
      <c r="AC81" s="126"/>
      <c r="AE81" s="87" t="s">
        <v>428</v>
      </c>
      <c r="AI81" s="126"/>
    </row>
    <row r="82" spans="1:37" customFormat="1" ht="14.25" x14ac:dyDescent="0.2">
      <c r="A82" s="129"/>
      <c r="B82" s="128" t="s">
        <v>295</v>
      </c>
      <c r="C82" s="325" t="s">
        <v>23</v>
      </c>
      <c r="D82" s="325"/>
      <c r="E82" s="325"/>
      <c r="F82" s="130"/>
      <c r="G82" s="131"/>
      <c r="H82" s="131"/>
      <c r="I82" s="131"/>
      <c r="J82" s="132">
        <v>204.35</v>
      </c>
      <c r="K82" s="131"/>
      <c r="L82" s="132">
        <v>613.04999999999995</v>
      </c>
      <c r="M82" s="134">
        <v>59.58</v>
      </c>
      <c r="N82" s="135">
        <v>36526</v>
      </c>
      <c r="AA82" s="119"/>
      <c r="AB82" s="126"/>
      <c r="AC82" s="126"/>
      <c r="AF82" s="87" t="s">
        <v>23</v>
      </c>
      <c r="AI82" s="126"/>
    </row>
    <row r="83" spans="1:37" customFormat="1" ht="14.25" x14ac:dyDescent="0.2">
      <c r="A83" s="129"/>
      <c r="B83" s="128" t="s">
        <v>300</v>
      </c>
      <c r="C83" s="325" t="s">
        <v>4</v>
      </c>
      <c r="D83" s="325"/>
      <c r="E83" s="325"/>
      <c r="F83" s="130"/>
      <c r="G83" s="131"/>
      <c r="H83" s="131"/>
      <c r="I83" s="131"/>
      <c r="J83" s="132">
        <v>389.9</v>
      </c>
      <c r="K83" s="131"/>
      <c r="L83" s="154">
        <v>1169.7</v>
      </c>
      <c r="M83" s="134">
        <v>15.64</v>
      </c>
      <c r="N83" s="135">
        <v>18294</v>
      </c>
      <c r="AA83" s="119"/>
      <c r="AB83" s="126"/>
      <c r="AC83" s="126"/>
      <c r="AF83" s="87" t="s">
        <v>4</v>
      </c>
      <c r="AI83" s="126"/>
    </row>
    <row r="84" spans="1:37" customFormat="1" ht="14.25" x14ac:dyDescent="0.2">
      <c r="A84" s="129"/>
      <c r="B84" s="128" t="s">
        <v>301</v>
      </c>
      <c r="C84" s="325" t="s">
        <v>173</v>
      </c>
      <c r="D84" s="325"/>
      <c r="E84" s="325"/>
      <c r="F84" s="130"/>
      <c r="G84" s="131"/>
      <c r="H84" s="131"/>
      <c r="I84" s="131"/>
      <c r="J84" s="132">
        <v>37.630000000000003</v>
      </c>
      <c r="K84" s="131"/>
      <c r="L84" s="132">
        <v>112.89</v>
      </c>
      <c r="M84" s="134">
        <v>59.58</v>
      </c>
      <c r="N84" s="135">
        <v>6726</v>
      </c>
      <c r="AA84" s="119"/>
      <c r="AB84" s="126"/>
      <c r="AC84" s="126"/>
      <c r="AF84" s="87" t="s">
        <v>173</v>
      </c>
      <c r="AI84" s="126"/>
    </row>
    <row r="85" spans="1:37" customFormat="1" ht="14.25" x14ac:dyDescent="0.2">
      <c r="A85" s="129"/>
      <c r="B85" s="128" t="s">
        <v>302</v>
      </c>
      <c r="C85" s="325" t="s">
        <v>319</v>
      </c>
      <c r="D85" s="325"/>
      <c r="E85" s="325"/>
      <c r="F85" s="130"/>
      <c r="G85" s="131"/>
      <c r="H85" s="131"/>
      <c r="I85" s="131"/>
      <c r="J85" s="154">
        <v>1188.56</v>
      </c>
      <c r="K85" s="131"/>
      <c r="L85" s="154">
        <v>3565.68</v>
      </c>
      <c r="M85" s="134">
        <v>8.9700000000000006</v>
      </c>
      <c r="N85" s="135">
        <v>31984</v>
      </c>
      <c r="AA85" s="119"/>
      <c r="AB85" s="126"/>
      <c r="AC85" s="126"/>
      <c r="AF85" s="87" t="s">
        <v>319</v>
      </c>
      <c r="AI85" s="126"/>
    </row>
    <row r="86" spans="1:37" customFormat="1" ht="14.25" x14ac:dyDescent="0.2">
      <c r="A86" s="137"/>
      <c r="B86" s="128"/>
      <c r="C86" s="325" t="s">
        <v>297</v>
      </c>
      <c r="D86" s="325"/>
      <c r="E86" s="325"/>
      <c r="F86" s="130" t="s">
        <v>296</v>
      </c>
      <c r="G86" s="133">
        <v>20.6</v>
      </c>
      <c r="H86" s="131"/>
      <c r="I86" s="133">
        <v>61.8</v>
      </c>
      <c r="J86" s="139"/>
      <c r="K86" s="131"/>
      <c r="L86" s="139"/>
      <c r="M86" s="131"/>
      <c r="N86" s="140"/>
      <c r="AA86" s="119"/>
      <c r="AB86" s="126"/>
      <c r="AC86" s="126"/>
      <c r="AG86" s="87" t="s">
        <v>297</v>
      </c>
      <c r="AI86" s="126"/>
    </row>
    <row r="87" spans="1:37" customFormat="1" ht="14.25" x14ac:dyDescent="0.2">
      <c r="A87" s="137"/>
      <c r="B87" s="128"/>
      <c r="C87" s="325" t="s">
        <v>320</v>
      </c>
      <c r="D87" s="325"/>
      <c r="E87" s="325"/>
      <c r="F87" s="130" t="s">
        <v>296</v>
      </c>
      <c r="G87" s="134">
        <v>2.85</v>
      </c>
      <c r="H87" s="131"/>
      <c r="I87" s="134">
        <v>8.5500000000000007</v>
      </c>
      <c r="J87" s="139"/>
      <c r="K87" s="131"/>
      <c r="L87" s="139"/>
      <c r="M87" s="131"/>
      <c r="N87" s="140"/>
      <c r="AA87" s="119"/>
      <c r="AB87" s="126"/>
      <c r="AC87" s="126"/>
      <c r="AG87" s="87" t="s">
        <v>320</v>
      </c>
      <c r="AI87" s="126"/>
    </row>
    <row r="88" spans="1:37" customFormat="1" ht="14.25" x14ac:dyDescent="0.2">
      <c r="A88" s="141"/>
      <c r="B88" s="128"/>
      <c r="C88" s="346" t="s">
        <v>298</v>
      </c>
      <c r="D88" s="346"/>
      <c r="E88" s="346"/>
      <c r="F88" s="142"/>
      <c r="G88" s="143"/>
      <c r="H88" s="143"/>
      <c r="I88" s="143"/>
      <c r="J88" s="155">
        <v>1782.81</v>
      </c>
      <c r="K88" s="143"/>
      <c r="L88" s="155">
        <v>5348.43</v>
      </c>
      <c r="M88" s="143"/>
      <c r="N88" s="145"/>
      <c r="AA88" s="119"/>
      <c r="AB88" s="126"/>
      <c r="AC88" s="126"/>
      <c r="AH88" s="87" t="s">
        <v>298</v>
      </c>
      <c r="AI88" s="126"/>
    </row>
    <row r="89" spans="1:37" customFormat="1" ht="14.25" x14ac:dyDescent="0.2">
      <c r="A89" s="137"/>
      <c r="B89" s="128"/>
      <c r="C89" s="325" t="s">
        <v>299</v>
      </c>
      <c r="D89" s="325"/>
      <c r="E89" s="325"/>
      <c r="F89" s="130"/>
      <c r="G89" s="131"/>
      <c r="H89" s="131"/>
      <c r="I89" s="131"/>
      <c r="J89" s="139"/>
      <c r="K89" s="131"/>
      <c r="L89" s="132">
        <v>725.94</v>
      </c>
      <c r="M89" s="131"/>
      <c r="N89" s="135">
        <v>43252</v>
      </c>
      <c r="AA89" s="119"/>
      <c r="AB89" s="126"/>
      <c r="AC89" s="126"/>
      <c r="AG89" s="87" t="s">
        <v>299</v>
      </c>
      <c r="AI89" s="126"/>
    </row>
    <row r="90" spans="1:37" customFormat="1" ht="22.5" x14ac:dyDescent="0.2">
      <c r="A90" s="137"/>
      <c r="B90" s="128" t="s">
        <v>321</v>
      </c>
      <c r="C90" s="325" t="s">
        <v>322</v>
      </c>
      <c r="D90" s="325"/>
      <c r="E90" s="325"/>
      <c r="F90" s="130" t="s">
        <v>172</v>
      </c>
      <c r="G90" s="146">
        <v>102</v>
      </c>
      <c r="H90" s="131"/>
      <c r="I90" s="146">
        <v>102</v>
      </c>
      <c r="J90" s="139"/>
      <c r="K90" s="131"/>
      <c r="L90" s="132">
        <v>740.46</v>
      </c>
      <c r="M90" s="131"/>
      <c r="N90" s="135">
        <v>44117</v>
      </c>
      <c r="AA90" s="119"/>
      <c r="AB90" s="126"/>
      <c r="AC90" s="126"/>
      <c r="AG90" s="87" t="s">
        <v>322</v>
      </c>
      <c r="AI90" s="126"/>
    </row>
    <row r="91" spans="1:37" customFormat="1" ht="22.5" x14ac:dyDescent="0.2">
      <c r="A91" s="137"/>
      <c r="B91" s="128" t="s">
        <v>323</v>
      </c>
      <c r="C91" s="325" t="s">
        <v>324</v>
      </c>
      <c r="D91" s="325"/>
      <c r="E91" s="325"/>
      <c r="F91" s="130" t="s">
        <v>172</v>
      </c>
      <c r="G91" s="146">
        <v>51</v>
      </c>
      <c r="H91" s="131"/>
      <c r="I91" s="146">
        <v>51</v>
      </c>
      <c r="J91" s="139"/>
      <c r="K91" s="131"/>
      <c r="L91" s="132">
        <v>370.23</v>
      </c>
      <c r="M91" s="131"/>
      <c r="N91" s="135">
        <v>22059</v>
      </c>
      <c r="AA91" s="119"/>
      <c r="AB91" s="126"/>
      <c r="AC91" s="126"/>
      <c r="AG91" s="87" t="s">
        <v>324</v>
      </c>
      <c r="AI91" s="126"/>
    </row>
    <row r="92" spans="1:37" customFormat="1" ht="14.25" x14ac:dyDescent="0.2">
      <c r="A92" s="147"/>
      <c r="B92" s="197"/>
      <c r="C92" s="343" t="s">
        <v>171</v>
      </c>
      <c r="D92" s="343"/>
      <c r="E92" s="343"/>
      <c r="F92" s="121"/>
      <c r="G92" s="122"/>
      <c r="H92" s="122"/>
      <c r="I92" s="122"/>
      <c r="J92" s="124"/>
      <c r="K92" s="122"/>
      <c r="L92" s="156">
        <v>6459.12</v>
      </c>
      <c r="M92" s="143"/>
      <c r="N92" s="149">
        <v>152980</v>
      </c>
      <c r="AA92" s="119"/>
      <c r="AB92" s="126"/>
      <c r="AC92" s="126"/>
      <c r="AI92" s="126" t="s">
        <v>171</v>
      </c>
    </row>
    <row r="93" spans="1:37" customFormat="1" ht="0" hidden="1" customHeight="1" x14ac:dyDescent="0.2">
      <c r="A93" s="157"/>
      <c r="B93" s="158"/>
      <c r="C93" s="158"/>
      <c r="D93" s="158"/>
      <c r="E93" s="158"/>
      <c r="F93" s="159"/>
      <c r="G93" s="159"/>
      <c r="H93" s="159"/>
      <c r="I93" s="159"/>
      <c r="J93" s="160"/>
      <c r="K93" s="159"/>
      <c r="L93" s="160"/>
      <c r="M93" s="131"/>
      <c r="N93" s="160"/>
      <c r="AA93" s="119"/>
      <c r="AB93" s="126"/>
      <c r="AC93" s="126"/>
      <c r="AI93" s="126"/>
    </row>
    <row r="94" spans="1:37" customFormat="1" ht="14.25" x14ac:dyDescent="0.2">
      <c r="A94" s="161"/>
      <c r="B94" s="162"/>
      <c r="C94" s="343" t="s">
        <v>432</v>
      </c>
      <c r="D94" s="343"/>
      <c r="E94" s="343"/>
      <c r="F94" s="343"/>
      <c r="G94" s="343"/>
      <c r="H94" s="343"/>
      <c r="I94" s="343"/>
      <c r="J94" s="343"/>
      <c r="K94" s="343"/>
      <c r="L94" s="163"/>
      <c r="M94" s="164"/>
      <c r="N94" s="165"/>
      <c r="AA94" s="119"/>
      <c r="AB94" s="126"/>
      <c r="AC94" s="126"/>
      <c r="AI94" s="126"/>
      <c r="AJ94" s="126" t="s">
        <v>432</v>
      </c>
    </row>
    <row r="95" spans="1:37" customFormat="1" ht="14.25" x14ac:dyDescent="0.2">
      <c r="A95" s="166"/>
      <c r="B95" s="128"/>
      <c r="C95" s="325" t="s">
        <v>305</v>
      </c>
      <c r="D95" s="325"/>
      <c r="E95" s="325"/>
      <c r="F95" s="325"/>
      <c r="G95" s="325"/>
      <c r="H95" s="325"/>
      <c r="I95" s="325"/>
      <c r="J95" s="325"/>
      <c r="K95" s="325"/>
      <c r="L95" s="167">
        <v>6239.81</v>
      </c>
      <c r="M95" s="168"/>
      <c r="N95" s="171"/>
      <c r="AA95" s="119"/>
      <c r="AB95" s="126"/>
      <c r="AC95" s="126"/>
      <c r="AI95" s="126"/>
      <c r="AJ95" s="126"/>
      <c r="AK95" s="87" t="s">
        <v>305</v>
      </c>
    </row>
    <row r="96" spans="1:37" customFormat="1" ht="14.25" x14ac:dyDescent="0.2">
      <c r="A96" s="166"/>
      <c r="B96" s="128"/>
      <c r="C96" s="325" t="s">
        <v>306</v>
      </c>
      <c r="D96" s="325"/>
      <c r="E96" s="325"/>
      <c r="F96" s="325"/>
      <c r="G96" s="325"/>
      <c r="H96" s="325"/>
      <c r="I96" s="325"/>
      <c r="J96" s="325"/>
      <c r="K96" s="325"/>
      <c r="L96" s="170"/>
      <c r="M96" s="168"/>
      <c r="N96" s="171"/>
      <c r="AA96" s="119"/>
      <c r="AB96" s="126"/>
      <c r="AC96" s="126"/>
      <c r="AI96" s="126"/>
      <c r="AJ96" s="126"/>
      <c r="AK96" s="87" t="s">
        <v>306</v>
      </c>
    </row>
    <row r="97" spans="1:38" customFormat="1" ht="14.25" x14ac:dyDescent="0.2">
      <c r="A97" s="166"/>
      <c r="B97" s="128"/>
      <c r="C97" s="325" t="s">
        <v>307</v>
      </c>
      <c r="D97" s="325"/>
      <c r="E97" s="325"/>
      <c r="F97" s="325"/>
      <c r="G97" s="325"/>
      <c r="H97" s="325"/>
      <c r="I97" s="325"/>
      <c r="J97" s="325"/>
      <c r="K97" s="325"/>
      <c r="L97" s="172">
        <v>919.58</v>
      </c>
      <c r="M97" s="168"/>
      <c r="N97" s="171"/>
      <c r="AA97" s="119"/>
      <c r="AB97" s="126"/>
      <c r="AC97" s="126"/>
      <c r="AI97" s="126"/>
      <c r="AJ97" s="126"/>
      <c r="AK97" s="87" t="s">
        <v>307</v>
      </c>
    </row>
    <row r="98" spans="1:38" customFormat="1" ht="14.25" x14ac:dyDescent="0.2">
      <c r="A98" s="166"/>
      <c r="B98" s="128"/>
      <c r="C98" s="325" t="s">
        <v>337</v>
      </c>
      <c r="D98" s="325"/>
      <c r="E98" s="325"/>
      <c r="F98" s="325"/>
      <c r="G98" s="325"/>
      <c r="H98" s="325"/>
      <c r="I98" s="325"/>
      <c r="J98" s="325"/>
      <c r="K98" s="325"/>
      <c r="L98" s="167">
        <v>1754.55</v>
      </c>
      <c r="M98" s="168"/>
      <c r="N98" s="171"/>
      <c r="AA98" s="119"/>
      <c r="AB98" s="126"/>
      <c r="AC98" s="126"/>
      <c r="AI98" s="126"/>
      <c r="AJ98" s="126"/>
      <c r="AK98" s="87" t="s">
        <v>337</v>
      </c>
    </row>
    <row r="99" spans="1:38" customFormat="1" ht="14.25" x14ac:dyDescent="0.2">
      <c r="A99" s="166"/>
      <c r="B99" s="128"/>
      <c r="C99" s="325" t="s">
        <v>338</v>
      </c>
      <c r="D99" s="325"/>
      <c r="E99" s="325"/>
      <c r="F99" s="325"/>
      <c r="G99" s="325"/>
      <c r="H99" s="325"/>
      <c r="I99" s="325"/>
      <c r="J99" s="325"/>
      <c r="K99" s="325"/>
      <c r="L99" s="172">
        <v>169.34</v>
      </c>
      <c r="M99" s="168"/>
      <c r="N99" s="171"/>
      <c r="AA99" s="119"/>
      <c r="AB99" s="126"/>
      <c r="AC99" s="126"/>
      <c r="AI99" s="126"/>
      <c r="AJ99" s="126"/>
      <c r="AK99" s="87" t="s">
        <v>338</v>
      </c>
    </row>
    <row r="100" spans="1:38" customFormat="1" ht="14.25" x14ac:dyDescent="0.2">
      <c r="A100" s="166"/>
      <c r="B100" s="128"/>
      <c r="C100" s="325" t="s">
        <v>339</v>
      </c>
      <c r="D100" s="325"/>
      <c r="E100" s="325"/>
      <c r="F100" s="325"/>
      <c r="G100" s="325"/>
      <c r="H100" s="325"/>
      <c r="I100" s="325"/>
      <c r="J100" s="325"/>
      <c r="K100" s="325"/>
      <c r="L100" s="167">
        <v>3565.68</v>
      </c>
      <c r="M100" s="168"/>
      <c r="N100" s="171"/>
      <c r="AA100" s="119"/>
      <c r="AB100" s="126"/>
      <c r="AC100" s="126"/>
      <c r="AI100" s="126"/>
      <c r="AJ100" s="126"/>
      <c r="AK100" s="87" t="s">
        <v>339</v>
      </c>
    </row>
    <row r="101" spans="1:38" customFormat="1" ht="14.25" x14ac:dyDescent="0.2">
      <c r="A101" s="166"/>
      <c r="B101" s="128"/>
      <c r="C101" s="325" t="s">
        <v>340</v>
      </c>
      <c r="D101" s="325"/>
      <c r="E101" s="325"/>
      <c r="F101" s="325"/>
      <c r="G101" s="325"/>
      <c r="H101" s="325"/>
      <c r="I101" s="325"/>
      <c r="J101" s="325"/>
      <c r="K101" s="325"/>
      <c r="L101" s="167">
        <v>7905.86</v>
      </c>
      <c r="M101" s="168"/>
      <c r="N101" s="171"/>
      <c r="AA101" s="119"/>
      <c r="AB101" s="126"/>
      <c r="AC101" s="126"/>
      <c r="AI101" s="126"/>
      <c r="AJ101" s="126"/>
      <c r="AK101" s="87" t="s">
        <v>340</v>
      </c>
    </row>
    <row r="102" spans="1:38" customFormat="1" ht="14.25" x14ac:dyDescent="0.2">
      <c r="A102" s="166"/>
      <c r="B102" s="128"/>
      <c r="C102" s="325" t="s">
        <v>306</v>
      </c>
      <c r="D102" s="325"/>
      <c r="E102" s="325"/>
      <c r="F102" s="325"/>
      <c r="G102" s="325"/>
      <c r="H102" s="325"/>
      <c r="I102" s="325"/>
      <c r="J102" s="325"/>
      <c r="K102" s="325"/>
      <c r="L102" s="170"/>
      <c r="M102" s="168"/>
      <c r="N102" s="171"/>
      <c r="AA102" s="119"/>
      <c r="AB102" s="126"/>
      <c r="AC102" s="126"/>
      <c r="AI102" s="126"/>
      <c r="AJ102" s="126"/>
      <c r="AK102" s="87" t="s">
        <v>306</v>
      </c>
    </row>
    <row r="103" spans="1:38" customFormat="1" ht="14.25" x14ac:dyDescent="0.2">
      <c r="A103" s="166"/>
      <c r="B103" s="128"/>
      <c r="C103" s="325" t="s">
        <v>341</v>
      </c>
      <c r="D103" s="325"/>
      <c r="E103" s="325"/>
      <c r="F103" s="325"/>
      <c r="G103" s="325"/>
      <c r="H103" s="325"/>
      <c r="I103" s="325"/>
      <c r="J103" s="325"/>
      <c r="K103" s="325"/>
      <c r="L103" s="172">
        <v>919.58</v>
      </c>
      <c r="M103" s="168"/>
      <c r="N103" s="171"/>
      <c r="AA103" s="119"/>
      <c r="AB103" s="126"/>
      <c r="AC103" s="126"/>
      <c r="AI103" s="126"/>
      <c r="AJ103" s="126"/>
      <c r="AK103" s="87" t="s">
        <v>341</v>
      </c>
    </row>
    <row r="104" spans="1:38" customFormat="1" ht="14.25" x14ac:dyDescent="0.2">
      <c r="A104" s="166"/>
      <c r="B104" s="128"/>
      <c r="C104" s="325" t="s">
        <v>342</v>
      </c>
      <c r="D104" s="325"/>
      <c r="E104" s="325"/>
      <c r="F104" s="325"/>
      <c r="G104" s="325"/>
      <c r="H104" s="325"/>
      <c r="I104" s="325"/>
      <c r="J104" s="325"/>
      <c r="K104" s="325"/>
      <c r="L104" s="167">
        <v>1754.55</v>
      </c>
      <c r="M104" s="168"/>
      <c r="N104" s="171"/>
      <c r="AA104" s="119"/>
      <c r="AB104" s="126"/>
      <c r="AC104" s="126"/>
      <c r="AI104" s="126"/>
      <c r="AJ104" s="126"/>
      <c r="AK104" s="87" t="s">
        <v>342</v>
      </c>
    </row>
    <row r="105" spans="1:38" customFormat="1" ht="14.25" x14ac:dyDescent="0.2">
      <c r="A105" s="166"/>
      <c r="B105" s="128"/>
      <c r="C105" s="325" t="s">
        <v>343</v>
      </c>
      <c r="D105" s="325"/>
      <c r="E105" s="325"/>
      <c r="F105" s="325"/>
      <c r="G105" s="325"/>
      <c r="H105" s="325"/>
      <c r="I105" s="325"/>
      <c r="J105" s="325"/>
      <c r="K105" s="325"/>
      <c r="L105" s="172">
        <v>169.34</v>
      </c>
      <c r="M105" s="168"/>
      <c r="N105" s="171"/>
      <c r="AA105" s="119"/>
      <c r="AB105" s="126"/>
      <c r="AC105" s="126"/>
      <c r="AI105" s="126"/>
      <c r="AJ105" s="126"/>
      <c r="AK105" s="87" t="s">
        <v>343</v>
      </c>
    </row>
    <row r="106" spans="1:38" customFormat="1" ht="14.25" x14ac:dyDescent="0.2">
      <c r="A106" s="166"/>
      <c r="B106" s="128"/>
      <c r="C106" s="325" t="s">
        <v>344</v>
      </c>
      <c r="D106" s="325"/>
      <c r="E106" s="325"/>
      <c r="F106" s="325"/>
      <c r="G106" s="325"/>
      <c r="H106" s="325"/>
      <c r="I106" s="325"/>
      <c r="J106" s="325"/>
      <c r="K106" s="325"/>
      <c r="L106" s="167">
        <v>3565.68</v>
      </c>
      <c r="M106" s="168"/>
      <c r="N106" s="171"/>
      <c r="AA106" s="119"/>
      <c r="AB106" s="126"/>
      <c r="AC106" s="126"/>
      <c r="AI106" s="126"/>
      <c r="AJ106" s="126"/>
      <c r="AK106" s="87" t="s">
        <v>344</v>
      </c>
    </row>
    <row r="107" spans="1:38" customFormat="1" ht="14.25" x14ac:dyDescent="0.2">
      <c r="A107" s="166"/>
      <c r="B107" s="128"/>
      <c r="C107" s="325" t="s">
        <v>345</v>
      </c>
      <c r="D107" s="325"/>
      <c r="E107" s="325"/>
      <c r="F107" s="325"/>
      <c r="G107" s="325"/>
      <c r="H107" s="325"/>
      <c r="I107" s="325"/>
      <c r="J107" s="325"/>
      <c r="K107" s="325"/>
      <c r="L107" s="167">
        <v>1110.7</v>
      </c>
      <c r="M107" s="168"/>
      <c r="N107" s="171"/>
      <c r="AA107" s="119"/>
      <c r="AB107" s="126"/>
      <c r="AC107" s="126"/>
      <c r="AI107" s="126"/>
      <c r="AJ107" s="126"/>
      <c r="AK107" s="87" t="s">
        <v>345</v>
      </c>
    </row>
    <row r="108" spans="1:38" customFormat="1" ht="14.25" x14ac:dyDescent="0.2">
      <c r="A108" s="166"/>
      <c r="B108" s="128"/>
      <c r="C108" s="325" t="s">
        <v>346</v>
      </c>
      <c r="D108" s="325"/>
      <c r="E108" s="325"/>
      <c r="F108" s="325"/>
      <c r="G108" s="325"/>
      <c r="H108" s="325"/>
      <c r="I108" s="325"/>
      <c r="J108" s="325"/>
      <c r="K108" s="325"/>
      <c r="L108" s="172">
        <v>555.35</v>
      </c>
      <c r="M108" s="168"/>
      <c r="N108" s="171"/>
      <c r="AA108" s="119"/>
      <c r="AB108" s="126"/>
      <c r="AC108" s="126"/>
      <c r="AI108" s="126"/>
      <c r="AJ108" s="126"/>
      <c r="AK108" s="87" t="s">
        <v>346</v>
      </c>
    </row>
    <row r="109" spans="1:38" customFormat="1" ht="14.25" x14ac:dyDescent="0.2">
      <c r="A109" s="166"/>
      <c r="B109" s="128"/>
      <c r="C109" s="325" t="s">
        <v>308</v>
      </c>
      <c r="D109" s="325"/>
      <c r="E109" s="325"/>
      <c r="F109" s="325"/>
      <c r="G109" s="325"/>
      <c r="H109" s="325"/>
      <c r="I109" s="325"/>
      <c r="J109" s="325"/>
      <c r="K109" s="325"/>
      <c r="L109" s="167">
        <v>1088.92</v>
      </c>
      <c r="M109" s="168"/>
      <c r="N109" s="171"/>
      <c r="AA109" s="119"/>
      <c r="AB109" s="126"/>
      <c r="AC109" s="126"/>
      <c r="AI109" s="126"/>
      <c r="AJ109" s="126"/>
      <c r="AK109" s="87" t="s">
        <v>308</v>
      </c>
    </row>
    <row r="110" spans="1:38" customFormat="1" ht="14.25" x14ac:dyDescent="0.2">
      <c r="A110" s="166"/>
      <c r="B110" s="128"/>
      <c r="C110" s="325" t="s">
        <v>309</v>
      </c>
      <c r="D110" s="325"/>
      <c r="E110" s="325"/>
      <c r="F110" s="325"/>
      <c r="G110" s="325"/>
      <c r="H110" s="325"/>
      <c r="I110" s="325"/>
      <c r="J110" s="325"/>
      <c r="K110" s="325"/>
      <c r="L110" s="167">
        <v>1110.7</v>
      </c>
      <c r="M110" s="168"/>
      <c r="N110" s="171"/>
      <c r="AA110" s="119"/>
      <c r="AB110" s="126"/>
      <c r="AC110" s="126"/>
      <c r="AI110" s="126"/>
      <c r="AJ110" s="126"/>
      <c r="AK110" s="87" t="s">
        <v>309</v>
      </c>
    </row>
    <row r="111" spans="1:38" customFormat="1" ht="14.25" x14ac:dyDescent="0.2">
      <c r="A111" s="166"/>
      <c r="B111" s="128"/>
      <c r="C111" s="325" t="s">
        <v>310</v>
      </c>
      <c r="D111" s="325"/>
      <c r="E111" s="325"/>
      <c r="F111" s="325"/>
      <c r="G111" s="325"/>
      <c r="H111" s="325"/>
      <c r="I111" s="325"/>
      <c r="J111" s="325"/>
      <c r="K111" s="325"/>
      <c r="L111" s="172">
        <v>555.35</v>
      </c>
      <c r="M111" s="168"/>
      <c r="N111" s="171"/>
      <c r="AA111" s="119"/>
      <c r="AB111" s="126"/>
      <c r="AC111" s="126"/>
      <c r="AI111" s="126"/>
      <c r="AJ111" s="126"/>
      <c r="AK111" s="87" t="s">
        <v>310</v>
      </c>
    </row>
    <row r="112" spans="1:38" customFormat="1" ht="14.25" x14ac:dyDescent="0.2">
      <c r="A112" s="166"/>
      <c r="B112" s="173"/>
      <c r="C112" s="347" t="s">
        <v>389</v>
      </c>
      <c r="D112" s="347"/>
      <c r="E112" s="347"/>
      <c r="F112" s="347"/>
      <c r="G112" s="347"/>
      <c r="H112" s="347"/>
      <c r="I112" s="347"/>
      <c r="J112" s="347"/>
      <c r="K112" s="347"/>
      <c r="L112" s="174">
        <v>7905.86</v>
      </c>
      <c r="M112" s="175"/>
      <c r="N112" s="202"/>
      <c r="AA112" s="119"/>
      <c r="AB112" s="126"/>
      <c r="AC112" s="126"/>
      <c r="AI112" s="126"/>
      <c r="AJ112" s="126"/>
      <c r="AL112" s="126" t="s">
        <v>389</v>
      </c>
    </row>
    <row r="113" spans="1:42" customFormat="1" ht="14.25" x14ac:dyDescent="0.2">
      <c r="A113" s="337" t="s">
        <v>433</v>
      </c>
      <c r="B113" s="338"/>
      <c r="C113" s="338"/>
      <c r="D113" s="338"/>
      <c r="E113" s="338"/>
      <c r="F113" s="338"/>
      <c r="G113" s="338"/>
      <c r="H113" s="338"/>
      <c r="I113" s="338"/>
      <c r="J113" s="338"/>
      <c r="K113" s="338"/>
      <c r="L113" s="338"/>
      <c r="M113" s="338"/>
      <c r="N113" s="339"/>
      <c r="AA113" s="119" t="s">
        <v>433</v>
      </c>
      <c r="AB113" s="126"/>
      <c r="AC113" s="126"/>
      <c r="AI113" s="126"/>
      <c r="AJ113" s="126"/>
      <c r="AL113" s="126"/>
    </row>
    <row r="114" spans="1:42" customFormat="1" ht="22.5" x14ac:dyDescent="0.2">
      <c r="A114" s="120" t="s">
        <v>434</v>
      </c>
      <c r="B114" s="196" t="s">
        <v>435</v>
      </c>
      <c r="C114" s="343" t="s">
        <v>436</v>
      </c>
      <c r="D114" s="343"/>
      <c r="E114" s="343"/>
      <c r="F114" s="121" t="s">
        <v>437</v>
      </c>
      <c r="G114" s="122"/>
      <c r="H114" s="122"/>
      <c r="I114" s="123">
        <v>1</v>
      </c>
      <c r="J114" s="156">
        <v>2689.12</v>
      </c>
      <c r="K114" s="122"/>
      <c r="L114" s="156">
        <v>2689.12</v>
      </c>
      <c r="M114" s="150">
        <v>6.16</v>
      </c>
      <c r="N114" s="149">
        <v>16565</v>
      </c>
      <c r="AA114" s="119"/>
      <c r="AB114" s="126"/>
      <c r="AC114" s="126" t="s">
        <v>436</v>
      </c>
      <c r="AI114" s="126"/>
      <c r="AJ114" s="126"/>
      <c r="AL114" s="126"/>
    </row>
    <row r="115" spans="1:42" customFormat="1" ht="14.25" x14ac:dyDescent="0.2">
      <c r="A115" s="147"/>
      <c r="B115" s="197"/>
      <c r="C115" s="325" t="s">
        <v>438</v>
      </c>
      <c r="D115" s="325"/>
      <c r="E115" s="325"/>
      <c r="F115" s="325"/>
      <c r="G115" s="325"/>
      <c r="H115" s="325"/>
      <c r="I115" s="325"/>
      <c r="J115" s="325"/>
      <c r="K115" s="325"/>
      <c r="L115" s="325"/>
      <c r="M115" s="325"/>
      <c r="N115" s="344"/>
      <c r="AA115" s="119"/>
      <c r="AB115" s="126"/>
      <c r="AC115" s="126"/>
      <c r="AI115" s="126"/>
      <c r="AJ115" s="126"/>
      <c r="AL115" s="126"/>
      <c r="AM115" s="87" t="s">
        <v>438</v>
      </c>
    </row>
    <row r="116" spans="1:42" customFormat="1" ht="14.25" x14ac:dyDescent="0.2">
      <c r="A116" s="141"/>
      <c r="B116" s="195"/>
      <c r="C116" s="325" t="s">
        <v>439</v>
      </c>
      <c r="D116" s="325"/>
      <c r="E116" s="325"/>
      <c r="F116" s="325"/>
      <c r="G116" s="325"/>
      <c r="H116" s="325"/>
      <c r="I116" s="325"/>
      <c r="J116" s="325"/>
      <c r="K116" s="325"/>
      <c r="L116" s="325"/>
      <c r="M116" s="325"/>
      <c r="N116" s="344"/>
      <c r="AA116" s="119"/>
      <c r="AB116" s="126"/>
      <c r="AC116" s="126"/>
      <c r="AI116" s="126"/>
      <c r="AJ116" s="126"/>
      <c r="AL116" s="126"/>
      <c r="AN116" s="87" t="s">
        <v>439</v>
      </c>
    </row>
    <row r="117" spans="1:42" customFormat="1" ht="14.25" x14ac:dyDescent="0.2">
      <c r="A117" s="147"/>
      <c r="B117" s="197"/>
      <c r="C117" s="343" t="s">
        <v>171</v>
      </c>
      <c r="D117" s="343"/>
      <c r="E117" s="343"/>
      <c r="F117" s="121"/>
      <c r="G117" s="122"/>
      <c r="H117" s="122"/>
      <c r="I117" s="122"/>
      <c r="J117" s="124"/>
      <c r="K117" s="122"/>
      <c r="L117" s="156">
        <v>2689.12</v>
      </c>
      <c r="M117" s="143"/>
      <c r="N117" s="149">
        <v>16565</v>
      </c>
      <c r="AA117" s="119"/>
      <c r="AB117" s="126"/>
      <c r="AC117" s="126"/>
      <c r="AI117" s="126" t="s">
        <v>171</v>
      </c>
      <c r="AJ117" s="126"/>
      <c r="AL117" s="126"/>
    </row>
    <row r="118" spans="1:42" customFormat="1" ht="0" hidden="1" customHeight="1" x14ac:dyDescent="0.2">
      <c r="A118" s="157"/>
      <c r="B118" s="158"/>
      <c r="C118" s="158"/>
      <c r="D118" s="158"/>
      <c r="E118" s="158"/>
      <c r="F118" s="159"/>
      <c r="G118" s="159"/>
      <c r="H118" s="159"/>
      <c r="I118" s="159"/>
      <c r="J118" s="160"/>
      <c r="K118" s="159"/>
      <c r="L118" s="160"/>
      <c r="M118" s="131"/>
      <c r="N118" s="160"/>
      <c r="AA118" s="119"/>
      <c r="AB118" s="126"/>
      <c r="AC118" s="126"/>
      <c r="AI118" s="126"/>
      <c r="AJ118" s="126"/>
      <c r="AL118" s="126"/>
    </row>
    <row r="119" spans="1:42" customFormat="1" ht="14.25" x14ac:dyDescent="0.2">
      <c r="A119" s="161"/>
      <c r="B119" s="162"/>
      <c r="C119" s="343" t="s">
        <v>440</v>
      </c>
      <c r="D119" s="343"/>
      <c r="E119" s="343"/>
      <c r="F119" s="343"/>
      <c r="G119" s="343"/>
      <c r="H119" s="343"/>
      <c r="I119" s="343"/>
      <c r="J119" s="343"/>
      <c r="K119" s="343"/>
      <c r="L119" s="163"/>
      <c r="M119" s="164"/>
      <c r="N119" s="165"/>
      <c r="AA119" s="119"/>
      <c r="AB119" s="126"/>
      <c r="AC119" s="126"/>
      <c r="AI119" s="126"/>
      <c r="AJ119" s="126" t="s">
        <v>440</v>
      </c>
      <c r="AL119" s="126"/>
    </row>
    <row r="120" spans="1:42" customFormat="1" ht="14.25" x14ac:dyDescent="0.2">
      <c r="A120" s="166"/>
      <c r="B120" s="128"/>
      <c r="C120" s="325" t="s">
        <v>348</v>
      </c>
      <c r="D120" s="325"/>
      <c r="E120" s="325"/>
      <c r="F120" s="325"/>
      <c r="G120" s="325"/>
      <c r="H120" s="325"/>
      <c r="I120" s="325"/>
      <c r="J120" s="325"/>
      <c r="K120" s="325"/>
      <c r="L120" s="167">
        <v>2689.12</v>
      </c>
      <c r="M120" s="168"/>
      <c r="N120" s="171"/>
      <c r="AA120" s="119"/>
      <c r="AB120" s="126"/>
      <c r="AC120" s="126"/>
      <c r="AI120" s="126"/>
      <c r="AJ120" s="126"/>
      <c r="AK120" s="87" t="s">
        <v>348</v>
      </c>
      <c r="AL120" s="126"/>
    </row>
    <row r="121" spans="1:42" customFormat="1" ht="14.25" x14ac:dyDescent="0.2">
      <c r="A121" s="166"/>
      <c r="B121" s="173"/>
      <c r="C121" s="347" t="s">
        <v>441</v>
      </c>
      <c r="D121" s="347"/>
      <c r="E121" s="347"/>
      <c r="F121" s="347"/>
      <c r="G121" s="347"/>
      <c r="H121" s="347"/>
      <c r="I121" s="347"/>
      <c r="J121" s="347"/>
      <c r="K121" s="347"/>
      <c r="L121" s="174">
        <v>2689.12</v>
      </c>
      <c r="M121" s="175"/>
      <c r="N121" s="202"/>
      <c r="AA121" s="119"/>
      <c r="AB121" s="126"/>
      <c r="AC121" s="126"/>
      <c r="AI121" s="126"/>
      <c r="AJ121" s="126"/>
      <c r="AL121" s="126" t="s">
        <v>441</v>
      </c>
    </row>
    <row r="122" spans="1:42" customFormat="1" ht="10.5" hidden="1" customHeight="1" x14ac:dyDescent="0.2">
      <c r="B122" s="178"/>
      <c r="C122" s="178"/>
      <c r="D122" s="178"/>
      <c r="E122" s="178"/>
      <c r="F122" s="178"/>
      <c r="G122" s="178"/>
      <c r="H122" s="178"/>
      <c r="I122" s="178"/>
      <c r="J122" s="178"/>
      <c r="K122" s="178"/>
      <c r="L122" s="179"/>
      <c r="M122" s="179"/>
      <c r="N122" s="179"/>
    </row>
    <row r="123" spans="1:42" customFormat="1" ht="14.25" x14ac:dyDescent="0.2">
      <c r="A123" s="161"/>
      <c r="B123" s="162"/>
      <c r="C123" s="343" t="s">
        <v>304</v>
      </c>
      <c r="D123" s="343"/>
      <c r="E123" s="343"/>
      <c r="F123" s="343"/>
      <c r="G123" s="343"/>
      <c r="H123" s="343"/>
      <c r="I123" s="343"/>
      <c r="J123" s="343"/>
      <c r="K123" s="343"/>
      <c r="L123" s="163"/>
      <c r="M123" s="164"/>
      <c r="N123" s="165"/>
      <c r="AO123" s="126" t="s">
        <v>304</v>
      </c>
    </row>
    <row r="124" spans="1:42" customFormat="1" ht="16.5" x14ac:dyDescent="0.3">
      <c r="A124" s="166"/>
      <c r="B124" s="128"/>
      <c r="C124" s="325" t="s">
        <v>305</v>
      </c>
      <c r="D124" s="325"/>
      <c r="E124" s="325"/>
      <c r="F124" s="325"/>
      <c r="G124" s="325"/>
      <c r="H124" s="325"/>
      <c r="I124" s="325"/>
      <c r="J124" s="325"/>
      <c r="K124" s="325"/>
      <c r="L124" s="167">
        <v>6239.81</v>
      </c>
      <c r="M124" s="168"/>
      <c r="N124" s="169">
        <v>114214</v>
      </c>
      <c r="O124" s="180"/>
      <c r="P124" s="180"/>
      <c r="Q124" s="180"/>
      <c r="AO124" s="126"/>
      <c r="AP124" s="87" t="s">
        <v>305</v>
      </c>
    </row>
    <row r="125" spans="1:42" customFormat="1" ht="16.5" x14ac:dyDescent="0.3">
      <c r="A125" s="166"/>
      <c r="B125" s="128"/>
      <c r="C125" s="325" t="s">
        <v>306</v>
      </c>
      <c r="D125" s="325"/>
      <c r="E125" s="325"/>
      <c r="F125" s="325"/>
      <c r="G125" s="325"/>
      <c r="H125" s="325"/>
      <c r="I125" s="325"/>
      <c r="J125" s="325"/>
      <c r="K125" s="325"/>
      <c r="L125" s="170"/>
      <c r="M125" s="168"/>
      <c r="N125" s="171"/>
      <c r="O125" s="180"/>
      <c r="P125" s="180"/>
      <c r="Q125" s="180"/>
      <c r="AO125" s="126"/>
      <c r="AP125" s="87" t="s">
        <v>306</v>
      </c>
    </row>
    <row r="126" spans="1:42" customFormat="1" ht="16.5" x14ac:dyDescent="0.3">
      <c r="A126" s="166"/>
      <c r="B126" s="128"/>
      <c r="C126" s="325" t="s">
        <v>307</v>
      </c>
      <c r="D126" s="325"/>
      <c r="E126" s="325"/>
      <c r="F126" s="325"/>
      <c r="G126" s="325"/>
      <c r="H126" s="325"/>
      <c r="I126" s="325"/>
      <c r="J126" s="325"/>
      <c r="K126" s="325"/>
      <c r="L126" s="172">
        <v>919.58</v>
      </c>
      <c r="M126" s="168"/>
      <c r="N126" s="169">
        <v>54789</v>
      </c>
      <c r="O126" s="180"/>
      <c r="P126" s="180"/>
      <c r="Q126" s="180"/>
      <c r="AO126" s="126"/>
      <c r="AP126" s="87" t="s">
        <v>307</v>
      </c>
    </row>
    <row r="127" spans="1:42" customFormat="1" ht="16.5" x14ac:dyDescent="0.3">
      <c r="A127" s="166"/>
      <c r="B127" s="128"/>
      <c r="C127" s="325" t="s">
        <v>337</v>
      </c>
      <c r="D127" s="325"/>
      <c r="E127" s="325"/>
      <c r="F127" s="325"/>
      <c r="G127" s="325"/>
      <c r="H127" s="325"/>
      <c r="I127" s="325"/>
      <c r="J127" s="325"/>
      <c r="K127" s="325"/>
      <c r="L127" s="167">
        <v>1754.55</v>
      </c>
      <c r="M127" s="168"/>
      <c r="N127" s="169">
        <v>27441</v>
      </c>
      <c r="O127" s="180"/>
      <c r="P127" s="180"/>
      <c r="Q127" s="180"/>
      <c r="AO127" s="126"/>
      <c r="AP127" s="87" t="s">
        <v>337</v>
      </c>
    </row>
    <row r="128" spans="1:42" customFormat="1" ht="16.5" x14ac:dyDescent="0.3">
      <c r="A128" s="166"/>
      <c r="B128" s="128"/>
      <c r="C128" s="325" t="s">
        <v>338</v>
      </c>
      <c r="D128" s="325"/>
      <c r="E128" s="325"/>
      <c r="F128" s="325"/>
      <c r="G128" s="325"/>
      <c r="H128" s="325"/>
      <c r="I128" s="325"/>
      <c r="J128" s="325"/>
      <c r="K128" s="325"/>
      <c r="L128" s="172">
        <v>169.34</v>
      </c>
      <c r="M128" s="168"/>
      <c r="N128" s="169">
        <v>10089</v>
      </c>
      <c r="O128" s="180"/>
      <c r="P128" s="180"/>
      <c r="Q128" s="180"/>
      <c r="AO128" s="126"/>
      <c r="AP128" s="87" t="s">
        <v>338</v>
      </c>
    </row>
    <row r="129" spans="1:43" customFormat="1" ht="16.5" x14ac:dyDescent="0.3">
      <c r="A129" s="166"/>
      <c r="B129" s="128"/>
      <c r="C129" s="325" t="s">
        <v>339</v>
      </c>
      <c r="D129" s="325"/>
      <c r="E129" s="325"/>
      <c r="F129" s="325"/>
      <c r="G129" s="325"/>
      <c r="H129" s="325"/>
      <c r="I129" s="325"/>
      <c r="J129" s="325"/>
      <c r="K129" s="325"/>
      <c r="L129" s="167">
        <v>3565.68</v>
      </c>
      <c r="M129" s="168"/>
      <c r="N129" s="169">
        <v>31984</v>
      </c>
      <c r="O129" s="180"/>
      <c r="P129" s="180"/>
      <c r="Q129" s="180"/>
      <c r="AO129" s="126"/>
      <c r="AP129" s="87" t="s">
        <v>339</v>
      </c>
    </row>
    <row r="130" spans="1:43" customFormat="1" ht="16.5" x14ac:dyDescent="0.3">
      <c r="A130" s="166"/>
      <c r="B130" s="128"/>
      <c r="C130" s="325" t="s">
        <v>340</v>
      </c>
      <c r="D130" s="325"/>
      <c r="E130" s="325"/>
      <c r="F130" s="325"/>
      <c r="G130" s="325"/>
      <c r="H130" s="325"/>
      <c r="I130" s="325"/>
      <c r="J130" s="325"/>
      <c r="K130" s="325"/>
      <c r="L130" s="167">
        <v>7905.86</v>
      </c>
      <c r="M130" s="168"/>
      <c r="N130" s="169">
        <v>213478</v>
      </c>
      <c r="O130" s="180"/>
      <c r="P130" s="180"/>
      <c r="Q130" s="180"/>
      <c r="AO130" s="126"/>
      <c r="AP130" s="87" t="s">
        <v>340</v>
      </c>
    </row>
    <row r="131" spans="1:43" customFormat="1" ht="16.5" x14ac:dyDescent="0.3">
      <c r="A131" s="166"/>
      <c r="B131" s="128"/>
      <c r="C131" s="325" t="s">
        <v>306</v>
      </c>
      <c r="D131" s="325"/>
      <c r="E131" s="325"/>
      <c r="F131" s="325"/>
      <c r="G131" s="325"/>
      <c r="H131" s="325"/>
      <c r="I131" s="325"/>
      <c r="J131" s="325"/>
      <c r="K131" s="325"/>
      <c r="L131" s="170"/>
      <c r="M131" s="168"/>
      <c r="N131" s="171"/>
      <c r="O131" s="180"/>
      <c r="P131" s="180"/>
      <c r="Q131" s="180"/>
      <c r="AO131" s="126"/>
      <c r="AP131" s="87" t="s">
        <v>306</v>
      </c>
    </row>
    <row r="132" spans="1:43" customFormat="1" ht="16.5" x14ac:dyDescent="0.3">
      <c r="A132" s="166"/>
      <c r="B132" s="128"/>
      <c r="C132" s="325" t="s">
        <v>341</v>
      </c>
      <c r="D132" s="325"/>
      <c r="E132" s="325"/>
      <c r="F132" s="325"/>
      <c r="G132" s="325"/>
      <c r="H132" s="325"/>
      <c r="I132" s="325"/>
      <c r="J132" s="325"/>
      <c r="K132" s="325"/>
      <c r="L132" s="172">
        <v>919.58</v>
      </c>
      <c r="M132" s="168"/>
      <c r="N132" s="169">
        <v>54789</v>
      </c>
      <c r="O132" s="180"/>
      <c r="P132" s="180"/>
      <c r="Q132" s="180"/>
      <c r="AO132" s="126"/>
      <c r="AP132" s="87" t="s">
        <v>341</v>
      </c>
    </row>
    <row r="133" spans="1:43" customFormat="1" ht="16.5" x14ac:dyDescent="0.3">
      <c r="A133" s="166"/>
      <c r="B133" s="128"/>
      <c r="C133" s="325" t="s">
        <v>342</v>
      </c>
      <c r="D133" s="325"/>
      <c r="E133" s="325"/>
      <c r="F133" s="325"/>
      <c r="G133" s="325"/>
      <c r="H133" s="325"/>
      <c r="I133" s="325"/>
      <c r="J133" s="325"/>
      <c r="K133" s="325"/>
      <c r="L133" s="167">
        <v>1754.55</v>
      </c>
      <c r="M133" s="168"/>
      <c r="N133" s="169">
        <v>27441</v>
      </c>
      <c r="O133" s="180"/>
      <c r="P133" s="180"/>
      <c r="Q133" s="180"/>
      <c r="AO133" s="126"/>
      <c r="AP133" s="87" t="s">
        <v>342</v>
      </c>
    </row>
    <row r="134" spans="1:43" customFormat="1" ht="16.5" x14ac:dyDescent="0.3">
      <c r="A134" s="166"/>
      <c r="B134" s="128"/>
      <c r="C134" s="325" t="s">
        <v>343</v>
      </c>
      <c r="D134" s="325"/>
      <c r="E134" s="325"/>
      <c r="F134" s="325"/>
      <c r="G134" s="325"/>
      <c r="H134" s="325"/>
      <c r="I134" s="325"/>
      <c r="J134" s="325"/>
      <c r="K134" s="325"/>
      <c r="L134" s="172">
        <v>169.34</v>
      </c>
      <c r="M134" s="168"/>
      <c r="N134" s="169">
        <v>10089</v>
      </c>
      <c r="O134" s="180"/>
      <c r="P134" s="180"/>
      <c r="Q134" s="180"/>
      <c r="AO134" s="126"/>
      <c r="AP134" s="87" t="s">
        <v>343</v>
      </c>
    </row>
    <row r="135" spans="1:43" customFormat="1" ht="16.5" x14ac:dyDescent="0.3">
      <c r="A135" s="166"/>
      <c r="B135" s="128"/>
      <c r="C135" s="325" t="s">
        <v>344</v>
      </c>
      <c r="D135" s="325"/>
      <c r="E135" s="325"/>
      <c r="F135" s="325"/>
      <c r="G135" s="325"/>
      <c r="H135" s="325"/>
      <c r="I135" s="325"/>
      <c r="J135" s="325"/>
      <c r="K135" s="325"/>
      <c r="L135" s="167">
        <v>3565.68</v>
      </c>
      <c r="M135" s="168"/>
      <c r="N135" s="169">
        <v>31984</v>
      </c>
      <c r="O135" s="180"/>
      <c r="P135" s="180"/>
      <c r="Q135" s="180"/>
      <c r="AO135" s="126"/>
      <c r="AP135" s="87" t="s">
        <v>344</v>
      </c>
    </row>
    <row r="136" spans="1:43" customFormat="1" ht="16.5" x14ac:dyDescent="0.3">
      <c r="A136" s="166"/>
      <c r="B136" s="128"/>
      <c r="C136" s="325" t="s">
        <v>345</v>
      </c>
      <c r="D136" s="325"/>
      <c r="E136" s="325"/>
      <c r="F136" s="325"/>
      <c r="G136" s="325"/>
      <c r="H136" s="325"/>
      <c r="I136" s="325"/>
      <c r="J136" s="325"/>
      <c r="K136" s="325"/>
      <c r="L136" s="167">
        <v>1110.7</v>
      </c>
      <c r="M136" s="168"/>
      <c r="N136" s="169">
        <v>66176</v>
      </c>
      <c r="O136" s="180"/>
      <c r="P136" s="180"/>
      <c r="Q136" s="180"/>
      <c r="AO136" s="126"/>
      <c r="AP136" s="87" t="s">
        <v>345</v>
      </c>
    </row>
    <row r="137" spans="1:43" customFormat="1" ht="16.5" x14ac:dyDescent="0.3">
      <c r="A137" s="166"/>
      <c r="B137" s="128"/>
      <c r="C137" s="325" t="s">
        <v>346</v>
      </c>
      <c r="D137" s="325"/>
      <c r="E137" s="325"/>
      <c r="F137" s="325"/>
      <c r="G137" s="325"/>
      <c r="H137" s="325"/>
      <c r="I137" s="325"/>
      <c r="J137" s="325"/>
      <c r="K137" s="325"/>
      <c r="L137" s="172">
        <v>555.35</v>
      </c>
      <c r="M137" s="168"/>
      <c r="N137" s="169">
        <v>33088</v>
      </c>
      <c r="O137" s="180"/>
      <c r="P137" s="180"/>
      <c r="Q137" s="180"/>
      <c r="AO137" s="126"/>
      <c r="AP137" s="87" t="s">
        <v>346</v>
      </c>
    </row>
    <row r="138" spans="1:43" customFormat="1" ht="16.5" x14ac:dyDescent="0.3">
      <c r="A138" s="166"/>
      <c r="B138" s="128"/>
      <c r="C138" s="325" t="s">
        <v>348</v>
      </c>
      <c r="D138" s="325"/>
      <c r="E138" s="325"/>
      <c r="F138" s="325"/>
      <c r="G138" s="325"/>
      <c r="H138" s="325"/>
      <c r="I138" s="325"/>
      <c r="J138" s="325"/>
      <c r="K138" s="325"/>
      <c r="L138" s="167">
        <v>2689.12</v>
      </c>
      <c r="M138" s="168"/>
      <c r="N138" s="169">
        <v>16565</v>
      </c>
      <c r="O138" s="180"/>
      <c r="P138" s="180"/>
      <c r="Q138" s="180"/>
      <c r="AO138" s="126"/>
      <c r="AP138" s="87" t="s">
        <v>348</v>
      </c>
    </row>
    <row r="139" spans="1:43" customFormat="1" ht="16.5" x14ac:dyDescent="0.3">
      <c r="A139" s="166"/>
      <c r="B139" s="128"/>
      <c r="C139" s="325" t="s">
        <v>308</v>
      </c>
      <c r="D139" s="325"/>
      <c r="E139" s="325"/>
      <c r="F139" s="325"/>
      <c r="G139" s="325"/>
      <c r="H139" s="325"/>
      <c r="I139" s="325"/>
      <c r="J139" s="325"/>
      <c r="K139" s="325"/>
      <c r="L139" s="167">
        <v>1088.92</v>
      </c>
      <c r="M139" s="168"/>
      <c r="N139" s="169">
        <v>64878</v>
      </c>
      <c r="O139" s="180"/>
      <c r="P139" s="180"/>
      <c r="Q139" s="180"/>
      <c r="AO139" s="126"/>
      <c r="AP139" s="87" t="s">
        <v>308</v>
      </c>
    </row>
    <row r="140" spans="1:43" customFormat="1" ht="16.5" x14ac:dyDescent="0.3">
      <c r="A140" s="166"/>
      <c r="B140" s="128"/>
      <c r="C140" s="325" t="s">
        <v>309</v>
      </c>
      <c r="D140" s="325"/>
      <c r="E140" s="325"/>
      <c r="F140" s="325"/>
      <c r="G140" s="325"/>
      <c r="H140" s="325"/>
      <c r="I140" s="325"/>
      <c r="J140" s="325"/>
      <c r="K140" s="325"/>
      <c r="L140" s="167">
        <v>1110.7</v>
      </c>
      <c r="M140" s="168"/>
      <c r="N140" s="169">
        <v>66176</v>
      </c>
      <c r="O140" s="180"/>
      <c r="P140" s="180"/>
      <c r="Q140" s="180"/>
      <c r="AO140" s="126"/>
      <c r="AP140" s="87" t="s">
        <v>309</v>
      </c>
    </row>
    <row r="141" spans="1:43" customFormat="1" ht="16.5" x14ac:dyDescent="0.3">
      <c r="A141" s="166"/>
      <c r="B141" s="128"/>
      <c r="C141" s="325" t="s">
        <v>310</v>
      </c>
      <c r="D141" s="325"/>
      <c r="E141" s="325"/>
      <c r="F141" s="325"/>
      <c r="G141" s="325"/>
      <c r="H141" s="325"/>
      <c r="I141" s="325"/>
      <c r="J141" s="325"/>
      <c r="K141" s="325"/>
      <c r="L141" s="172">
        <v>555.35</v>
      </c>
      <c r="M141" s="168"/>
      <c r="N141" s="169">
        <v>33088</v>
      </c>
      <c r="O141" s="180"/>
      <c r="P141" s="180"/>
      <c r="Q141" s="180"/>
      <c r="AO141" s="126"/>
      <c r="AP141" s="87" t="s">
        <v>310</v>
      </c>
    </row>
    <row r="142" spans="1:43" customFormat="1" ht="16.5" x14ac:dyDescent="0.3">
      <c r="A142" s="166"/>
      <c r="B142" s="173"/>
      <c r="C142" s="347" t="s">
        <v>311</v>
      </c>
      <c r="D142" s="347"/>
      <c r="E142" s="347"/>
      <c r="F142" s="347"/>
      <c r="G142" s="347"/>
      <c r="H142" s="347"/>
      <c r="I142" s="347"/>
      <c r="J142" s="347"/>
      <c r="K142" s="347"/>
      <c r="L142" s="174">
        <v>10594.98</v>
      </c>
      <c r="M142" s="175"/>
      <c r="N142" s="176">
        <v>230043</v>
      </c>
      <c r="O142" s="180"/>
      <c r="P142" s="180"/>
      <c r="Q142" s="180"/>
      <c r="AO142" s="126"/>
      <c r="AQ142" s="126" t="s">
        <v>311</v>
      </c>
    </row>
    <row r="143" spans="1:43" customFormat="1" ht="1.5" customHeight="1" x14ac:dyDescent="0.2">
      <c r="B143" s="160"/>
      <c r="C143" s="158"/>
      <c r="D143" s="158"/>
      <c r="E143" s="158"/>
      <c r="F143" s="158"/>
      <c r="G143" s="158"/>
      <c r="H143" s="158"/>
      <c r="I143" s="158"/>
      <c r="J143" s="158"/>
      <c r="K143" s="158"/>
      <c r="L143" s="174"/>
      <c r="M143" s="181"/>
      <c r="N143" s="182"/>
    </row>
    <row r="144" spans="1:43" customFormat="1" ht="26.25" customHeight="1" x14ac:dyDescent="0.2">
      <c r="A144" s="183"/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4"/>
      <c r="M144" s="184"/>
      <c r="N144" s="184"/>
    </row>
    <row r="145" spans="1:43" s="107" customFormat="1" ht="12.75" customHeight="1" x14ac:dyDescent="0.2">
      <c r="A145" s="84"/>
      <c r="B145" s="185" t="s">
        <v>312</v>
      </c>
      <c r="C145" s="349" t="s">
        <v>313</v>
      </c>
      <c r="D145" s="349"/>
      <c r="E145" s="349"/>
      <c r="F145" s="349"/>
      <c r="G145" s="349"/>
      <c r="H145" s="349"/>
      <c r="I145" s="349"/>
      <c r="J145" s="349"/>
      <c r="K145" s="349"/>
      <c r="L145" s="349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  <c r="AG145" s="95"/>
      <c r="AH145" s="95"/>
      <c r="AI145" s="95"/>
      <c r="AJ145" s="95"/>
      <c r="AK145" s="95"/>
      <c r="AL145" s="95"/>
      <c r="AM145" s="95"/>
      <c r="AN145" s="95"/>
      <c r="AO145" s="95"/>
      <c r="AP145" s="95"/>
      <c r="AQ145" s="95"/>
    </row>
    <row r="146" spans="1:43" s="107" customFormat="1" ht="13.5" customHeight="1" x14ac:dyDescent="0.2">
      <c r="A146" s="84"/>
      <c r="B146" s="186"/>
      <c r="C146" s="348" t="s">
        <v>314</v>
      </c>
      <c r="D146" s="348"/>
      <c r="E146" s="348"/>
      <c r="F146" s="348"/>
      <c r="G146" s="348"/>
      <c r="H146" s="348"/>
      <c r="I146" s="348"/>
      <c r="J146" s="348"/>
      <c r="K146" s="348"/>
      <c r="L146" s="348"/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F146" s="95"/>
      <c r="AG146" s="95"/>
      <c r="AH146" s="95"/>
      <c r="AI146" s="95"/>
      <c r="AJ146" s="95"/>
      <c r="AK146" s="95"/>
      <c r="AL146" s="95"/>
      <c r="AM146" s="95"/>
      <c r="AN146" s="95"/>
      <c r="AO146" s="95"/>
      <c r="AP146" s="95"/>
      <c r="AQ146" s="95"/>
    </row>
    <row r="147" spans="1:43" s="107" customFormat="1" ht="13.5" customHeight="1" x14ac:dyDescent="0.2">
      <c r="A147" s="84"/>
      <c r="B147" s="185" t="s">
        <v>315</v>
      </c>
      <c r="C147" s="349" t="s">
        <v>316</v>
      </c>
      <c r="D147" s="349"/>
      <c r="E147" s="349"/>
      <c r="F147" s="349"/>
      <c r="G147" s="349"/>
      <c r="H147" s="349"/>
      <c r="I147" s="349"/>
      <c r="J147" s="349"/>
      <c r="K147" s="349"/>
      <c r="L147" s="349"/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F147" s="95"/>
      <c r="AG147" s="95"/>
      <c r="AH147" s="95"/>
      <c r="AI147" s="95"/>
      <c r="AJ147" s="95"/>
      <c r="AK147" s="95"/>
      <c r="AL147" s="95"/>
      <c r="AM147" s="95"/>
      <c r="AN147" s="95"/>
      <c r="AO147" s="95"/>
      <c r="AP147" s="95"/>
      <c r="AQ147" s="95"/>
    </row>
    <row r="148" spans="1:43" s="107" customFormat="1" ht="13.5" customHeight="1" x14ac:dyDescent="0.2">
      <c r="A148" s="84"/>
      <c r="C148" s="348" t="s">
        <v>314</v>
      </c>
      <c r="D148" s="348"/>
      <c r="E148" s="348"/>
      <c r="F148" s="348"/>
      <c r="G148" s="348"/>
      <c r="H148" s="348"/>
      <c r="I148" s="348"/>
      <c r="J148" s="348"/>
      <c r="K148" s="348"/>
      <c r="L148" s="348"/>
      <c r="U148" s="95"/>
      <c r="V148" s="95"/>
      <c r="W148" s="95"/>
      <c r="X148" s="95"/>
      <c r="Y148" s="95"/>
      <c r="Z148" s="95"/>
      <c r="AA148" s="95"/>
      <c r="AB148" s="95"/>
      <c r="AC148" s="95"/>
      <c r="AD148" s="95"/>
      <c r="AE148" s="95"/>
      <c r="AF148" s="95"/>
      <c r="AG148" s="95"/>
      <c r="AH148" s="95"/>
      <c r="AI148" s="95"/>
      <c r="AJ148" s="95"/>
      <c r="AK148" s="95"/>
      <c r="AL148" s="95"/>
      <c r="AM148" s="95"/>
      <c r="AN148" s="95"/>
      <c r="AO148" s="95"/>
      <c r="AP148" s="95"/>
      <c r="AQ148" s="95"/>
    </row>
    <row r="149" spans="1:43" customFormat="1" ht="21" customHeight="1" x14ac:dyDescent="0.2"/>
    <row r="150" spans="1:43" customFormat="1" ht="14.25" x14ac:dyDescent="0.2">
      <c r="B150" s="187"/>
      <c r="D150" s="187"/>
      <c r="F150" s="187"/>
    </row>
    <row r="151" spans="1:43" ht="10.5" customHeight="1" x14ac:dyDescent="0.2"/>
    <row r="152" spans="1:43" ht="10.5" customHeight="1" x14ac:dyDescent="0.2"/>
    <row r="153" spans="1:43" ht="10.5" customHeight="1" x14ac:dyDescent="0.2"/>
    <row r="154" spans="1:43" ht="10.5" customHeight="1" x14ac:dyDescent="0.2"/>
    <row r="155" spans="1:43" ht="10.5" customHeight="1" x14ac:dyDescent="0.2"/>
    <row r="156" spans="1:43" ht="10.5" customHeight="1" x14ac:dyDescent="0.2"/>
    <row r="157" spans="1:43" ht="10.5" customHeight="1" x14ac:dyDescent="0.2"/>
    <row r="158" spans="1:43" ht="10.5" customHeight="1" x14ac:dyDescent="0.2"/>
    <row r="159" spans="1:43" ht="10.5" customHeight="1" x14ac:dyDescent="0.2"/>
    <row r="160" spans="1:43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9" ht="10.5" customHeight="1" x14ac:dyDescent="0.2"/>
  </sheetData>
  <mergeCells count="133">
    <mergeCell ref="C148:L148"/>
    <mergeCell ref="C137:K137"/>
    <mergeCell ref="C138:K138"/>
    <mergeCell ref="C139:K139"/>
    <mergeCell ref="C140:K140"/>
    <mergeCell ref="C141:K141"/>
    <mergeCell ref="C142:K142"/>
    <mergeCell ref="C145:L145"/>
    <mergeCell ref="C146:L146"/>
    <mergeCell ref="C147:L147"/>
    <mergeCell ref="C69:E69"/>
    <mergeCell ref="C70:E70"/>
    <mergeCell ref="C83:E83"/>
    <mergeCell ref="C78:E78"/>
    <mergeCell ref="C79:E79"/>
    <mergeCell ref="C81:E81"/>
    <mergeCell ref="C82:E82"/>
    <mergeCell ref="C73:E73"/>
    <mergeCell ref="C74:E74"/>
    <mergeCell ref="C75:E75"/>
    <mergeCell ref="C76:E76"/>
    <mergeCell ref="C77:E77"/>
    <mergeCell ref="C68:E68"/>
    <mergeCell ref="C71:E71"/>
    <mergeCell ref="C72:E72"/>
    <mergeCell ref="A67:N67"/>
    <mergeCell ref="C80:E80"/>
    <mergeCell ref="C133:K133"/>
    <mergeCell ref="C134:K134"/>
    <mergeCell ref="C135:K135"/>
    <mergeCell ref="C136:K136"/>
    <mergeCell ref="C123:K123"/>
    <mergeCell ref="C124:K124"/>
    <mergeCell ref="C125:K125"/>
    <mergeCell ref="C126:K126"/>
    <mergeCell ref="C127:K127"/>
    <mergeCell ref="C128:K128"/>
    <mergeCell ref="C129:K129"/>
    <mergeCell ref="C130:K130"/>
    <mergeCell ref="C131:K131"/>
    <mergeCell ref="C132:K132"/>
    <mergeCell ref="C117:E117"/>
    <mergeCell ref="C114:E114"/>
    <mergeCell ref="A113:N113"/>
    <mergeCell ref="C115:N115"/>
    <mergeCell ref="C116:N116"/>
    <mergeCell ref="C119:K119"/>
    <mergeCell ref="C120:K120"/>
    <mergeCell ref="C121:K121"/>
    <mergeCell ref="C103:K103"/>
    <mergeCell ref="C104:K104"/>
    <mergeCell ref="C105:K105"/>
    <mergeCell ref="C106:K106"/>
    <mergeCell ref="C107:K107"/>
    <mergeCell ref="C108:K108"/>
    <mergeCell ref="C109:K109"/>
    <mergeCell ref="C110:K110"/>
    <mergeCell ref="C111:K111"/>
    <mergeCell ref="C112:K112"/>
    <mergeCell ref="C94:K94"/>
    <mergeCell ref="C95:K95"/>
    <mergeCell ref="C96:K96"/>
    <mergeCell ref="C97:K97"/>
    <mergeCell ref="C98:K98"/>
    <mergeCell ref="C99:K99"/>
    <mergeCell ref="C100:K100"/>
    <mergeCell ref="C101:K101"/>
    <mergeCell ref="C102:K102"/>
    <mergeCell ref="C88:E88"/>
    <mergeCell ref="C89:E89"/>
    <mergeCell ref="C91:E91"/>
    <mergeCell ref="C92:E92"/>
    <mergeCell ref="C85:E85"/>
    <mergeCell ref="C86:E86"/>
    <mergeCell ref="C87:E87"/>
    <mergeCell ref="C84:E84"/>
    <mergeCell ref="C90:E90"/>
    <mergeCell ref="C66:E66"/>
    <mergeCell ref="C58:E58"/>
    <mergeCell ref="C59:E59"/>
    <mergeCell ref="C60:E60"/>
    <mergeCell ref="C61:E61"/>
    <mergeCell ref="C62:E62"/>
    <mergeCell ref="C53:E53"/>
    <mergeCell ref="C57:E57"/>
    <mergeCell ref="C48:E48"/>
    <mergeCell ref="C49:E49"/>
    <mergeCell ref="C50:E50"/>
    <mergeCell ref="C51:E51"/>
    <mergeCell ref="C52:E52"/>
    <mergeCell ref="C55:E55"/>
    <mergeCell ref="C56:E56"/>
    <mergeCell ref="C63:E63"/>
    <mergeCell ref="C64:E64"/>
    <mergeCell ref="C65:E65"/>
    <mergeCell ref="C54:E54"/>
    <mergeCell ref="C43:E43"/>
    <mergeCell ref="C44:E44"/>
    <mergeCell ref="C45:E45"/>
    <mergeCell ref="C46:E46"/>
    <mergeCell ref="C47:E47"/>
    <mergeCell ref="A35:A37"/>
    <mergeCell ref="B35:B37"/>
    <mergeCell ref="C35:E37"/>
    <mergeCell ref="F35:F37"/>
    <mergeCell ref="G35:I36"/>
    <mergeCell ref="J35:L36"/>
    <mergeCell ref="M35:M37"/>
    <mergeCell ref="N35:N37"/>
    <mergeCell ref="C38:E38"/>
    <mergeCell ref="A39:N39"/>
    <mergeCell ref="A40:N40"/>
    <mergeCell ref="C41:E41"/>
    <mergeCell ref="C42:N42"/>
    <mergeCell ref="A4:C4"/>
    <mergeCell ref="K4:N4"/>
    <mergeCell ref="A5:D5"/>
    <mergeCell ref="J5:N5"/>
    <mergeCell ref="A6:D6"/>
    <mergeCell ref="J6:N6"/>
    <mergeCell ref="L31:M31"/>
    <mergeCell ref="L32:M32"/>
    <mergeCell ref="L33:M33"/>
    <mergeCell ref="A18:N18"/>
    <mergeCell ref="A20:N20"/>
    <mergeCell ref="A21:N21"/>
    <mergeCell ref="B23:F23"/>
    <mergeCell ref="B24:F24"/>
    <mergeCell ref="D10:N10"/>
    <mergeCell ref="A13:N13"/>
    <mergeCell ref="A14:N14"/>
    <mergeCell ref="A16:N16"/>
    <mergeCell ref="A17:N17"/>
  </mergeCells>
  <pageMargins left="0.25" right="0.25" top="0.75" bottom="0.75" header="0.3" footer="0.3"/>
  <pageSetup paperSize="9" scale="4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47"/>
  <sheetViews>
    <sheetView topLeftCell="A224" workbookViewId="0">
      <selection activeCell="F28" sqref="F28"/>
    </sheetView>
  </sheetViews>
  <sheetFormatPr defaultColWidth="12" defaultRowHeight="11.25" x14ac:dyDescent="0.2"/>
  <cols>
    <col min="1" max="1" width="12" style="82"/>
    <col min="2" max="6" width="12" style="188"/>
    <col min="7" max="7" width="10.125" style="188" customWidth="1"/>
    <col min="8" max="8" width="11.5" style="188" customWidth="1"/>
    <col min="9" max="9" width="11.375" style="188" customWidth="1"/>
    <col min="10" max="10" width="10.25" style="188" customWidth="1"/>
    <col min="11" max="11" width="11.125" style="188" customWidth="1"/>
    <col min="12" max="12" width="9.25" style="188" customWidth="1"/>
    <col min="13" max="20" width="12" style="188"/>
    <col min="21" max="42" width="12" style="87"/>
    <col min="43" max="16384" width="12" style="188"/>
  </cols>
  <sheetData>
    <row r="1" spans="1:25" customFormat="1" ht="14.25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 t="s">
        <v>267</v>
      </c>
    </row>
    <row r="2" spans="1:25" customFormat="1" ht="10.5" customHeight="1" x14ac:dyDescent="0.2"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 t="s">
        <v>268</v>
      </c>
    </row>
    <row r="3" spans="1:25" customFormat="1" ht="8.2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3"/>
    </row>
    <row r="4" spans="1:25" customFormat="1" ht="14.25" customHeight="1" x14ac:dyDescent="0.2">
      <c r="A4" s="322" t="s">
        <v>179</v>
      </c>
      <c r="B4" s="322"/>
      <c r="C4" s="322"/>
      <c r="D4" s="85"/>
      <c r="E4" s="84"/>
      <c r="F4" s="84"/>
      <c r="G4" s="84"/>
      <c r="H4" s="84"/>
      <c r="I4" s="84"/>
      <c r="J4" s="82"/>
      <c r="K4" s="322" t="s">
        <v>269</v>
      </c>
      <c r="L4" s="322"/>
      <c r="M4" s="322"/>
      <c r="N4" s="322"/>
    </row>
    <row r="5" spans="1:25" customFormat="1" ht="12" customHeight="1" x14ac:dyDescent="0.2">
      <c r="A5" s="323"/>
      <c r="B5" s="323"/>
      <c r="C5" s="323"/>
      <c r="D5" s="323"/>
      <c r="E5" s="86"/>
      <c r="F5" s="84"/>
      <c r="G5" s="84"/>
      <c r="H5" s="84"/>
      <c r="I5" s="84"/>
      <c r="J5" s="324"/>
      <c r="K5" s="324"/>
      <c r="L5" s="324"/>
      <c r="M5" s="324"/>
      <c r="N5" s="324"/>
    </row>
    <row r="6" spans="1:25" customFormat="1" ht="14.25" x14ac:dyDescent="0.2">
      <c r="A6" s="325"/>
      <c r="B6" s="325"/>
      <c r="C6" s="325"/>
      <c r="D6" s="325"/>
      <c r="E6" s="84"/>
      <c r="F6" s="84"/>
      <c r="G6" s="84"/>
      <c r="H6" s="84"/>
      <c r="I6" s="84"/>
      <c r="J6" s="325"/>
      <c r="K6" s="325"/>
      <c r="L6" s="325"/>
      <c r="M6" s="325"/>
      <c r="N6" s="325"/>
      <c r="U6" s="87" t="s">
        <v>5</v>
      </c>
      <c r="V6" s="87" t="s">
        <v>5</v>
      </c>
    </row>
    <row r="7" spans="1:25" customFormat="1" ht="17.25" customHeight="1" x14ac:dyDescent="0.2">
      <c r="A7" s="88"/>
      <c r="B7" s="89"/>
      <c r="C7" s="90"/>
      <c r="D7" s="86"/>
      <c r="E7" s="84"/>
      <c r="F7" s="84"/>
      <c r="G7" s="84"/>
      <c r="H7" s="84"/>
      <c r="I7" s="84"/>
      <c r="J7" s="88"/>
      <c r="K7" s="88"/>
      <c r="L7" s="88"/>
      <c r="M7" s="88"/>
      <c r="N7" s="90"/>
    </row>
    <row r="8" spans="1:25" customFormat="1" ht="16.5" customHeight="1" x14ac:dyDescent="0.2">
      <c r="A8" s="82" t="s">
        <v>270</v>
      </c>
      <c r="B8" s="91"/>
      <c r="C8" s="91"/>
      <c r="D8" s="91"/>
      <c r="E8" s="84"/>
      <c r="F8" s="84"/>
      <c r="G8" s="84"/>
      <c r="H8" s="84"/>
      <c r="I8" s="84"/>
      <c r="J8" s="82"/>
      <c r="K8" s="82"/>
      <c r="L8" s="91"/>
      <c r="M8" s="91"/>
      <c r="N8" s="92" t="s">
        <v>270</v>
      </c>
    </row>
    <row r="9" spans="1:25" customFormat="1" ht="15.75" customHeight="1" x14ac:dyDescent="0.2">
      <c r="A9" s="84"/>
      <c r="B9" s="84"/>
      <c r="C9" s="84"/>
      <c r="D9" s="84"/>
      <c r="E9" s="84"/>
      <c r="F9" s="93"/>
      <c r="G9" s="84"/>
      <c r="H9" s="84"/>
      <c r="I9" s="84"/>
      <c r="J9" s="84"/>
      <c r="K9" s="84"/>
      <c r="L9" s="84"/>
      <c r="M9" s="84"/>
      <c r="N9" s="84"/>
    </row>
    <row r="10" spans="1:25" customFormat="1" ht="19.5" customHeight="1" x14ac:dyDescent="0.2">
      <c r="A10" s="94" t="s">
        <v>271</v>
      </c>
      <c r="B10" s="91"/>
      <c r="C10" s="84"/>
      <c r="D10" s="333" t="s">
        <v>272</v>
      </c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W10" s="95" t="s">
        <v>272</v>
      </c>
    </row>
    <row r="11" spans="1:25" customFormat="1" ht="19.5" customHeight="1" x14ac:dyDescent="0.2">
      <c r="A11" s="94" t="s">
        <v>273</v>
      </c>
      <c r="B11" s="91"/>
      <c r="C11" s="84"/>
      <c r="D11" s="96" t="s">
        <v>386</v>
      </c>
      <c r="E11" s="96"/>
      <c r="F11" s="96"/>
      <c r="G11" s="96"/>
      <c r="H11" s="96"/>
      <c r="I11" s="96"/>
      <c r="J11" s="96"/>
      <c r="K11" s="96"/>
      <c r="L11" s="96"/>
      <c r="M11" s="96"/>
      <c r="N11" s="96"/>
    </row>
    <row r="12" spans="1:25" customFormat="1" ht="8.25" customHeight="1" x14ac:dyDescent="0.2">
      <c r="A12" s="97"/>
      <c r="B12" s="84"/>
      <c r="C12" s="84"/>
      <c r="D12" s="84"/>
      <c r="E12" s="84"/>
      <c r="F12" s="91"/>
      <c r="G12" s="91"/>
      <c r="H12" s="91"/>
      <c r="I12" s="91"/>
      <c r="J12" s="91"/>
      <c r="K12" s="91"/>
      <c r="L12" s="91"/>
      <c r="M12" s="91"/>
      <c r="N12" s="91"/>
    </row>
    <row r="13" spans="1:25" customFormat="1" ht="14.25" x14ac:dyDescent="0.2">
      <c r="A13" s="334"/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X13" s="95" t="s">
        <v>5</v>
      </c>
    </row>
    <row r="14" spans="1:25" customFormat="1" ht="14.25" x14ac:dyDescent="0.2">
      <c r="A14" s="330" t="s">
        <v>216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</row>
    <row r="15" spans="1:25" customFormat="1" ht="8.25" customHeight="1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25" customFormat="1" ht="14.25" x14ac:dyDescent="0.2">
      <c r="A16" s="334" t="s">
        <v>390</v>
      </c>
      <c r="B16" s="334"/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Y16" s="95" t="s">
        <v>5</v>
      </c>
    </row>
    <row r="17" spans="1:26" customFormat="1" ht="14.25" x14ac:dyDescent="0.2">
      <c r="A17" s="330" t="s">
        <v>274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</row>
    <row r="18" spans="1:26" customFormat="1" ht="24" customHeight="1" x14ac:dyDescent="0.25">
      <c r="A18" s="328" t="s">
        <v>442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</row>
    <row r="19" spans="1:26" customFormat="1" ht="8.25" customHeight="1" x14ac:dyDescent="0.25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</row>
    <row r="20" spans="1:26" customFormat="1" ht="33.75" x14ac:dyDescent="0.2">
      <c r="A20" s="329" t="s">
        <v>443</v>
      </c>
      <c r="B20" s="329"/>
      <c r="C20" s="329"/>
      <c r="D20" s="329"/>
      <c r="E20" s="329"/>
      <c r="F20" s="329"/>
      <c r="G20" s="329"/>
      <c r="H20" s="329"/>
      <c r="I20" s="329"/>
      <c r="J20" s="329"/>
      <c r="K20" s="329"/>
      <c r="L20" s="329"/>
      <c r="M20" s="329"/>
      <c r="N20" s="329"/>
      <c r="Z20" s="95" t="s">
        <v>443</v>
      </c>
    </row>
    <row r="21" spans="1:26" customFormat="1" ht="13.5" customHeight="1" x14ac:dyDescent="0.2">
      <c r="A21" s="330" t="s">
        <v>275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</row>
    <row r="22" spans="1:26" customFormat="1" ht="15" customHeight="1" x14ac:dyDescent="0.2">
      <c r="A22" s="84" t="s">
        <v>276</v>
      </c>
      <c r="B22" s="99" t="s">
        <v>277</v>
      </c>
      <c r="C22" s="82" t="s">
        <v>278</v>
      </c>
      <c r="D22" s="82"/>
      <c r="E22" s="82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1:26" customFormat="1" ht="52.5" customHeight="1" x14ac:dyDescent="0.2">
      <c r="A23" s="84" t="s">
        <v>279</v>
      </c>
      <c r="B23" s="331" t="s">
        <v>620</v>
      </c>
      <c r="C23" s="331"/>
      <c r="D23" s="331"/>
      <c r="E23" s="331"/>
      <c r="F23" s="331"/>
      <c r="G23" s="100"/>
      <c r="H23" s="100"/>
      <c r="I23" s="100"/>
      <c r="J23" s="100"/>
      <c r="K23" s="100"/>
      <c r="L23" s="100"/>
      <c r="M23" s="100"/>
      <c r="N23" s="100"/>
    </row>
    <row r="24" spans="1:26" customFormat="1" ht="14.25" x14ac:dyDescent="0.2">
      <c r="A24" s="84"/>
      <c r="B24" s="332" t="s">
        <v>280</v>
      </c>
      <c r="C24" s="332"/>
      <c r="D24" s="332"/>
      <c r="E24" s="332"/>
      <c r="F24" s="332"/>
      <c r="G24" s="101"/>
      <c r="H24" s="101"/>
      <c r="I24" s="101"/>
      <c r="J24" s="101"/>
      <c r="K24" s="101"/>
      <c r="L24" s="101"/>
      <c r="M24" s="102"/>
      <c r="N24" s="101"/>
    </row>
    <row r="25" spans="1:26" customFormat="1" ht="9.75" customHeight="1" x14ac:dyDescent="0.2">
      <c r="A25" s="84"/>
      <c r="B25" s="84"/>
      <c r="C25" s="84"/>
      <c r="D25" s="103"/>
      <c r="E25" s="103"/>
      <c r="F25" s="103"/>
      <c r="G25" s="103"/>
      <c r="H25" s="103"/>
      <c r="I25" s="103"/>
      <c r="J25" s="103"/>
      <c r="K25" s="103"/>
      <c r="L25" s="103"/>
      <c r="M25" s="101"/>
      <c r="N25" s="101"/>
    </row>
    <row r="26" spans="1:26" customFormat="1" ht="14.25" x14ac:dyDescent="0.2">
      <c r="A26" s="104" t="s">
        <v>281</v>
      </c>
      <c r="B26" s="84"/>
      <c r="C26" s="84"/>
      <c r="D26" s="96" t="s">
        <v>626</v>
      </c>
      <c r="E26" s="88"/>
      <c r="F26" s="105"/>
      <c r="G26" s="106"/>
      <c r="H26" s="106"/>
      <c r="I26" s="106"/>
      <c r="J26" s="106"/>
      <c r="K26" s="106"/>
      <c r="L26" s="106"/>
      <c r="M26" s="106"/>
      <c r="N26" s="106"/>
    </row>
    <row r="27" spans="1:26" customFormat="1" ht="9.75" customHeight="1" x14ac:dyDescent="0.2">
      <c r="A27" s="84"/>
      <c r="B27" s="107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</row>
    <row r="28" spans="1:26" customFormat="1" ht="12.75" customHeight="1" x14ac:dyDescent="0.2">
      <c r="A28" s="104" t="s">
        <v>282</v>
      </c>
      <c r="B28" s="107"/>
      <c r="C28" s="109">
        <v>3415.64</v>
      </c>
      <c r="D28" s="90" t="s">
        <v>444</v>
      </c>
      <c r="E28" s="110" t="s">
        <v>283</v>
      </c>
      <c r="G28" s="107"/>
      <c r="H28" s="107"/>
      <c r="I28" s="107"/>
      <c r="J28" s="107"/>
      <c r="K28" s="107"/>
      <c r="L28" s="111"/>
      <c r="M28" s="111"/>
      <c r="N28" s="107"/>
    </row>
    <row r="29" spans="1:26" customFormat="1" ht="12.75" customHeight="1" x14ac:dyDescent="0.2">
      <c r="A29" s="84"/>
      <c r="B29" s="112" t="s">
        <v>284</v>
      </c>
      <c r="C29" s="113"/>
      <c r="D29" s="92"/>
      <c r="E29" s="110"/>
      <c r="G29" s="107"/>
    </row>
    <row r="30" spans="1:26" customFormat="1" ht="12.75" customHeight="1" x14ac:dyDescent="0.2">
      <c r="A30" s="84"/>
      <c r="B30" s="114" t="s">
        <v>285</v>
      </c>
      <c r="C30" s="109">
        <v>17.760000000000002</v>
      </c>
      <c r="D30" s="90" t="s">
        <v>445</v>
      </c>
      <c r="E30" s="110" t="s">
        <v>283</v>
      </c>
      <c r="G30" s="107" t="s">
        <v>287</v>
      </c>
      <c r="I30" s="107"/>
      <c r="J30" s="107"/>
      <c r="K30" s="107"/>
      <c r="L30" s="109">
        <v>20.88</v>
      </c>
      <c r="M30" s="115" t="s">
        <v>446</v>
      </c>
      <c r="N30" s="110" t="s">
        <v>283</v>
      </c>
    </row>
    <row r="31" spans="1:26" customFormat="1" ht="12.75" customHeight="1" x14ac:dyDescent="0.2">
      <c r="A31" s="84"/>
      <c r="B31" s="114" t="s">
        <v>17</v>
      </c>
      <c r="C31" s="109">
        <v>76.61</v>
      </c>
      <c r="D31" s="116" t="s">
        <v>447</v>
      </c>
      <c r="E31" s="110" t="s">
        <v>283</v>
      </c>
      <c r="G31" s="107" t="s">
        <v>288</v>
      </c>
      <c r="I31" s="107"/>
      <c r="J31" s="107"/>
      <c r="K31" s="107"/>
      <c r="L31" s="326">
        <v>35.61</v>
      </c>
      <c r="M31" s="326"/>
      <c r="N31" s="110" t="s">
        <v>289</v>
      </c>
    </row>
    <row r="32" spans="1:26" customFormat="1" ht="12.75" customHeight="1" x14ac:dyDescent="0.2">
      <c r="A32" s="84"/>
      <c r="B32" s="114" t="s">
        <v>18</v>
      </c>
      <c r="C32" s="109">
        <v>3321.27</v>
      </c>
      <c r="D32" s="116" t="s">
        <v>448</v>
      </c>
      <c r="E32" s="110" t="s">
        <v>283</v>
      </c>
      <c r="G32" s="107" t="s">
        <v>290</v>
      </c>
      <c r="I32" s="107"/>
      <c r="J32" s="107"/>
      <c r="K32" s="107"/>
      <c r="L32" s="326">
        <v>4.0999999999999996</v>
      </c>
      <c r="M32" s="326"/>
      <c r="N32" s="110" t="s">
        <v>289</v>
      </c>
    </row>
    <row r="33" spans="1:31" customFormat="1" ht="12.75" customHeight="1" x14ac:dyDescent="0.2">
      <c r="A33" s="84"/>
      <c r="B33" s="114" t="s">
        <v>19</v>
      </c>
      <c r="C33" s="109">
        <v>0</v>
      </c>
      <c r="D33" s="90" t="s">
        <v>286</v>
      </c>
      <c r="E33" s="110" t="s">
        <v>283</v>
      </c>
      <c r="G33" s="107" t="s">
        <v>291</v>
      </c>
      <c r="H33" s="107"/>
      <c r="I33" s="107"/>
      <c r="J33" s="107"/>
      <c r="K33" s="107"/>
      <c r="L33" s="327" t="s">
        <v>387</v>
      </c>
      <c r="M33" s="327"/>
      <c r="N33" s="107"/>
    </row>
    <row r="34" spans="1:31" customFormat="1" ht="9.75" customHeight="1" x14ac:dyDescent="0.2">
      <c r="A34" s="117"/>
    </row>
    <row r="35" spans="1:31" customFormat="1" ht="36" customHeight="1" x14ac:dyDescent="0.2">
      <c r="A35" s="345" t="s">
        <v>10</v>
      </c>
      <c r="B35" s="335" t="s">
        <v>11</v>
      </c>
      <c r="C35" s="335" t="s">
        <v>178</v>
      </c>
      <c r="D35" s="335"/>
      <c r="E35" s="335"/>
      <c r="F35" s="335" t="s">
        <v>177</v>
      </c>
      <c r="G35" s="335" t="s">
        <v>176</v>
      </c>
      <c r="H35" s="335"/>
      <c r="I35" s="335"/>
      <c r="J35" s="335" t="s">
        <v>388</v>
      </c>
      <c r="K35" s="335"/>
      <c r="L35" s="335"/>
      <c r="M35" s="335" t="s">
        <v>175</v>
      </c>
      <c r="N35" s="335" t="s">
        <v>174</v>
      </c>
    </row>
    <row r="36" spans="1:31" customFormat="1" ht="36.75" customHeight="1" x14ac:dyDescent="0.2">
      <c r="A36" s="345"/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</row>
    <row r="37" spans="1:31" customFormat="1" ht="22.5" x14ac:dyDescent="0.2">
      <c r="A37" s="345"/>
      <c r="B37" s="335"/>
      <c r="C37" s="335"/>
      <c r="D37" s="335"/>
      <c r="E37" s="335"/>
      <c r="F37" s="335"/>
      <c r="G37" s="199" t="s">
        <v>292</v>
      </c>
      <c r="H37" s="199" t="s">
        <v>293</v>
      </c>
      <c r="I37" s="199" t="s">
        <v>294</v>
      </c>
      <c r="J37" s="199" t="s">
        <v>292</v>
      </c>
      <c r="K37" s="199" t="s">
        <v>293</v>
      </c>
      <c r="L37" s="199" t="s">
        <v>20</v>
      </c>
      <c r="M37" s="335"/>
      <c r="N37" s="335"/>
    </row>
    <row r="38" spans="1:31" customFormat="1" ht="14.25" x14ac:dyDescent="0.2">
      <c r="A38" s="200">
        <v>1</v>
      </c>
      <c r="B38" s="201">
        <v>2</v>
      </c>
      <c r="C38" s="336">
        <v>3</v>
      </c>
      <c r="D38" s="336"/>
      <c r="E38" s="336"/>
      <c r="F38" s="201">
        <v>4</v>
      </c>
      <c r="G38" s="201">
        <v>5</v>
      </c>
      <c r="H38" s="201">
        <v>6</v>
      </c>
      <c r="I38" s="201">
        <v>7</v>
      </c>
      <c r="J38" s="201">
        <v>8</v>
      </c>
      <c r="K38" s="201">
        <v>9</v>
      </c>
      <c r="L38" s="201">
        <v>10</v>
      </c>
      <c r="M38" s="201">
        <v>11</v>
      </c>
      <c r="N38" s="201">
        <v>12</v>
      </c>
      <c r="O38" s="118"/>
      <c r="P38" s="118"/>
      <c r="Q38" s="118"/>
    </row>
    <row r="39" spans="1:31" customFormat="1" ht="14.25" x14ac:dyDescent="0.2">
      <c r="A39" s="337" t="s">
        <v>396</v>
      </c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39"/>
      <c r="AA39" s="119" t="s">
        <v>396</v>
      </c>
    </row>
    <row r="40" spans="1:31" customFormat="1" ht="22.5" x14ac:dyDescent="0.2">
      <c r="A40" s="340" t="s">
        <v>397</v>
      </c>
      <c r="B40" s="341"/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341"/>
      <c r="N40" s="342"/>
      <c r="AA40" s="119"/>
      <c r="AB40" s="126" t="s">
        <v>397</v>
      </c>
    </row>
    <row r="41" spans="1:31" customFormat="1" ht="45" x14ac:dyDescent="0.2">
      <c r="A41" s="120" t="s">
        <v>295</v>
      </c>
      <c r="B41" s="196" t="s">
        <v>449</v>
      </c>
      <c r="C41" s="343" t="s">
        <v>450</v>
      </c>
      <c r="D41" s="343"/>
      <c r="E41" s="343"/>
      <c r="F41" s="121" t="s">
        <v>259</v>
      </c>
      <c r="G41" s="122"/>
      <c r="H41" s="122"/>
      <c r="I41" s="123">
        <v>2</v>
      </c>
      <c r="J41" s="124"/>
      <c r="K41" s="122"/>
      <c r="L41" s="124"/>
      <c r="M41" s="122"/>
      <c r="N41" s="125"/>
      <c r="AA41" s="119"/>
      <c r="AB41" s="126"/>
      <c r="AC41" s="126" t="s">
        <v>450</v>
      </c>
    </row>
    <row r="42" spans="1:31" customFormat="1" ht="67.5" x14ac:dyDescent="0.2">
      <c r="A42" s="127"/>
      <c r="B42" s="128"/>
      <c r="C42" s="325" t="s">
        <v>400</v>
      </c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44"/>
      <c r="AA42" s="119"/>
      <c r="AB42" s="126"/>
      <c r="AC42" s="126"/>
      <c r="AD42" s="87" t="s">
        <v>400</v>
      </c>
    </row>
    <row r="43" spans="1:31" customFormat="1" ht="22.5" x14ac:dyDescent="0.2">
      <c r="A43" s="137"/>
      <c r="B43" s="128" t="s">
        <v>401</v>
      </c>
      <c r="C43" s="325" t="s">
        <v>402</v>
      </c>
      <c r="D43" s="325"/>
      <c r="E43" s="325"/>
      <c r="F43" s="130" t="s">
        <v>296</v>
      </c>
      <c r="G43" s="134">
        <v>2.06</v>
      </c>
      <c r="H43" s="133">
        <v>0.5</v>
      </c>
      <c r="I43" s="134">
        <v>2.06</v>
      </c>
      <c r="J43" s="132">
        <v>9.92</v>
      </c>
      <c r="K43" s="131"/>
      <c r="L43" s="132">
        <v>20.440000000000001</v>
      </c>
      <c r="M43" s="131"/>
      <c r="N43" s="140"/>
      <c r="AA43" s="119"/>
      <c r="AB43" s="126"/>
      <c r="AC43" s="126"/>
      <c r="AE43" s="87" t="s">
        <v>402</v>
      </c>
    </row>
    <row r="44" spans="1:31" customFormat="1" ht="56.25" x14ac:dyDescent="0.2">
      <c r="A44" s="137"/>
      <c r="B44" s="128" t="s">
        <v>406</v>
      </c>
      <c r="C44" s="325" t="s">
        <v>407</v>
      </c>
      <c r="D44" s="325"/>
      <c r="E44" s="325"/>
      <c r="F44" s="130" t="s">
        <v>405</v>
      </c>
      <c r="G44" s="134">
        <v>0.09</v>
      </c>
      <c r="H44" s="133">
        <v>0.5</v>
      </c>
      <c r="I44" s="134">
        <v>0.09</v>
      </c>
      <c r="J44" s="132">
        <v>115.4</v>
      </c>
      <c r="K44" s="131"/>
      <c r="L44" s="132">
        <v>10.39</v>
      </c>
      <c r="M44" s="131"/>
      <c r="N44" s="140"/>
      <c r="AA44" s="119"/>
      <c r="AB44" s="126"/>
      <c r="AC44" s="126"/>
      <c r="AE44" s="87" t="s">
        <v>407</v>
      </c>
    </row>
    <row r="45" spans="1:31" customFormat="1" ht="45" x14ac:dyDescent="0.2">
      <c r="A45" s="137"/>
      <c r="B45" s="128" t="s">
        <v>408</v>
      </c>
      <c r="C45" s="325" t="s">
        <v>409</v>
      </c>
      <c r="D45" s="325"/>
      <c r="E45" s="325"/>
      <c r="F45" s="130" t="s">
        <v>405</v>
      </c>
      <c r="G45" s="134">
        <v>0.09</v>
      </c>
      <c r="H45" s="133">
        <v>0.5</v>
      </c>
      <c r="I45" s="134">
        <v>0.09</v>
      </c>
      <c r="J45" s="132">
        <v>65.709999999999994</v>
      </c>
      <c r="K45" s="131"/>
      <c r="L45" s="132">
        <v>5.91</v>
      </c>
      <c r="M45" s="131"/>
      <c r="N45" s="140"/>
      <c r="AA45" s="119"/>
      <c r="AB45" s="126"/>
      <c r="AC45" s="126"/>
      <c r="AE45" s="87" t="s">
        <v>409</v>
      </c>
    </row>
    <row r="46" spans="1:31" customFormat="1" ht="56.25" x14ac:dyDescent="0.2">
      <c r="A46" s="137"/>
      <c r="B46" s="128" t="s">
        <v>412</v>
      </c>
      <c r="C46" s="325" t="s">
        <v>413</v>
      </c>
      <c r="D46" s="325"/>
      <c r="E46" s="325"/>
      <c r="F46" s="130" t="s">
        <v>405</v>
      </c>
      <c r="G46" s="134">
        <v>0.66</v>
      </c>
      <c r="H46" s="133">
        <v>0.5</v>
      </c>
      <c r="I46" s="134">
        <v>0.66</v>
      </c>
      <c r="J46" s="132">
        <v>8.1</v>
      </c>
      <c r="K46" s="131"/>
      <c r="L46" s="132">
        <v>5.35</v>
      </c>
      <c r="M46" s="131"/>
      <c r="N46" s="140"/>
      <c r="AA46" s="119"/>
      <c r="AB46" s="126"/>
      <c r="AC46" s="126"/>
      <c r="AE46" s="87" t="s">
        <v>413</v>
      </c>
    </row>
    <row r="47" spans="1:31" customFormat="1" ht="45" x14ac:dyDescent="0.2">
      <c r="A47" s="137"/>
      <c r="B47" s="128" t="s">
        <v>414</v>
      </c>
      <c r="C47" s="325" t="s">
        <v>415</v>
      </c>
      <c r="D47" s="325"/>
      <c r="E47" s="325"/>
      <c r="F47" s="130" t="s">
        <v>361</v>
      </c>
      <c r="G47" s="134">
        <v>0.15</v>
      </c>
      <c r="H47" s="146">
        <v>0</v>
      </c>
      <c r="I47" s="146">
        <v>0</v>
      </c>
      <c r="J47" s="132">
        <v>10.57</v>
      </c>
      <c r="K47" s="131"/>
      <c r="L47" s="132">
        <v>0</v>
      </c>
      <c r="M47" s="131"/>
      <c r="N47" s="140"/>
      <c r="AA47" s="119"/>
      <c r="AB47" s="126"/>
      <c r="AC47" s="126"/>
      <c r="AE47" s="87" t="s">
        <v>415</v>
      </c>
    </row>
    <row r="48" spans="1:31" customFormat="1" ht="33.75" x14ac:dyDescent="0.2">
      <c r="A48" s="137"/>
      <c r="B48" s="128" t="s">
        <v>416</v>
      </c>
      <c r="C48" s="325" t="s">
        <v>417</v>
      </c>
      <c r="D48" s="325"/>
      <c r="E48" s="325"/>
      <c r="F48" s="130" t="s">
        <v>361</v>
      </c>
      <c r="G48" s="134">
        <v>0.17</v>
      </c>
      <c r="H48" s="146">
        <v>0</v>
      </c>
      <c r="I48" s="146">
        <v>0</v>
      </c>
      <c r="J48" s="132">
        <v>9.0399999999999991</v>
      </c>
      <c r="K48" s="131"/>
      <c r="L48" s="132">
        <v>0</v>
      </c>
      <c r="M48" s="131"/>
      <c r="N48" s="140"/>
      <c r="AA48" s="119"/>
      <c r="AB48" s="126"/>
      <c r="AC48" s="126"/>
      <c r="AE48" s="87" t="s">
        <v>417</v>
      </c>
    </row>
    <row r="49" spans="1:35" customFormat="1" ht="67.5" x14ac:dyDescent="0.2">
      <c r="A49" s="137"/>
      <c r="B49" s="128" t="s">
        <v>418</v>
      </c>
      <c r="C49" s="325" t="s">
        <v>419</v>
      </c>
      <c r="D49" s="325"/>
      <c r="E49" s="325"/>
      <c r="F49" s="130" t="s">
        <v>360</v>
      </c>
      <c r="G49" s="138">
        <v>1.4999999999999999E-2</v>
      </c>
      <c r="H49" s="146">
        <v>0</v>
      </c>
      <c r="I49" s="146">
        <v>0</v>
      </c>
      <c r="J49" s="154">
        <v>11500</v>
      </c>
      <c r="K49" s="131"/>
      <c r="L49" s="132">
        <v>0</v>
      </c>
      <c r="M49" s="131"/>
      <c r="N49" s="140"/>
      <c r="AA49" s="119"/>
      <c r="AB49" s="126"/>
      <c r="AC49" s="126"/>
      <c r="AE49" s="87" t="s">
        <v>419</v>
      </c>
    </row>
    <row r="50" spans="1:35" customFormat="1" ht="14.25" x14ac:dyDescent="0.2">
      <c r="A50" s="137"/>
      <c r="B50" s="128" t="s">
        <v>422</v>
      </c>
      <c r="C50" s="325" t="s">
        <v>423</v>
      </c>
      <c r="D50" s="325"/>
      <c r="E50" s="325"/>
      <c r="F50" s="130" t="s">
        <v>361</v>
      </c>
      <c r="G50" s="134">
        <v>0.03</v>
      </c>
      <c r="H50" s="146">
        <v>0</v>
      </c>
      <c r="I50" s="146">
        <v>0</v>
      </c>
      <c r="J50" s="132">
        <v>28.6</v>
      </c>
      <c r="K50" s="131"/>
      <c r="L50" s="132">
        <v>0</v>
      </c>
      <c r="M50" s="131"/>
      <c r="N50" s="140"/>
      <c r="AA50" s="119"/>
      <c r="AB50" s="126"/>
      <c r="AC50" s="126"/>
      <c r="AE50" s="87" t="s">
        <v>423</v>
      </c>
    </row>
    <row r="51" spans="1:35" customFormat="1" ht="67.5" x14ac:dyDescent="0.2">
      <c r="A51" s="137"/>
      <c r="B51" s="128" t="s">
        <v>427</v>
      </c>
      <c r="C51" s="325" t="s">
        <v>428</v>
      </c>
      <c r="D51" s="325"/>
      <c r="E51" s="325"/>
      <c r="F51" s="130" t="s">
        <v>429</v>
      </c>
      <c r="G51" s="134">
        <v>0.41</v>
      </c>
      <c r="H51" s="146">
        <v>0</v>
      </c>
      <c r="I51" s="146">
        <v>0</v>
      </c>
      <c r="J51" s="132">
        <v>1</v>
      </c>
      <c r="K51" s="131"/>
      <c r="L51" s="132">
        <v>0</v>
      </c>
      <c r="M51" s="131"/>
      <c r="N51" s="140"/>
      <c r="AA51" s="119"/>
      <c r="AB51" s="126"/>
      <c r="AC51" s="126"/>
      <c r="AE51" s="87" t="s">
        <v>428</v>
      </c>
    </row>
    <row r="52" spans="1:35" customFormat="1" ht="14.25" x14ac:dyDescent="0.2">
      <c r="A52" s="129"/>
      <c r="B52" s="128" t="s">
        <v>295</v>
      </c>
      <c r="C52" s="325" t="s">
        <v>23</v>
      </c>
      <c r="D52" s="325"/>
      <c r="E52" s="325"/>
      <c r="F52" s="130"/>
      <c r="G52" s="131"/>
      <c r="H52" s="131"/>
      <c r="I52" s="131"/>
      <c r="J52" s="132">
        <v>20.440000000000001</v>
      </c>
      <c r="K52" s="133">
        <v>0.5</v>
      </c>
      <c r="L52" s="132">
        <v>20.440000000000001</v>
      </c>
      <c r="M52" s="134">
        <v>59.58</v>
      </c>
      <c r="N52" s="135">
        <v>1218</v>
      </c>
      <c r="AA52" s="119"/>
      <c r="AB52" s="126"/>
      <c r="AC52" s="126"/>
      <c r="AF52" s="87" t="s">
        <v>23</v>
      </c>
    </row>
    <row r="53" spans="1:35" customFormat="1" ht="14.25" x14ac:dyDescent="0.2">
      <c r="A53" s="129"/>
      <c r="B53" s="128" t="s">
        <v>300</v>
      </c>
      <c r="C53" s="325" t="s">
        <v>4</v>
      </c>
      <c r="D53" s="325"/>
      <c r="E53" s="325"/>
      <c r="F53" s="130"/>
      <c r="G53" s="131"/>
      <c r="H53" s="131"/>
      <c r="I53" s="131"/>
      <c r="J53" s="132">
        <v>21.65</v>
      </c>
      <c r="K53" s="133">
        <v>0.5</v>
      </c>
      <c r="L53" s="132">
        <v>21.65</v>
      </c>
      <c r="M53" s="134">
        <v>15.64</v>
      </c>
      <c r="N53" s="136">
        <v>339</v>
      </c>
      <c r="AA53" s="119"/>
      <c r="AB53" s="126"/>
      <c r="AC53" s="126"/>
      <c r="AF53" s="87" t="s">
        <v>4</v>
      </c>
    </row>
    <row r="54" spans="1:35" customFormat="1" ht="14.25" x14ac:dyDescent="0.2">
      <c r="A54" s="129"/>
      <c r="B54" s="128" t="s">
        <v>301</v>
      </c>
      <c r="C54" s="325" t="s">
        <v>173</v>
      </c>
      <c r="D54" s="325"/>
      <c r="E54" s="325"/>
      <c r="F54" s="130"/>
      <c r="G54" s="131"/>
      <c r="H54" s="131"/>
      <c r="I54" s="131"/>
      <c r="J54" s="132">
        <v>2.2599999999999998</v>
      </c>
      <c r="K54" s="133">
        <v>0.5</v>
      </c>
      <c r="L54" s="132">
        <v>2.2599999999999998</v>
      </c>
      <c r="M54" s="134">
        <v>59.58</v>
      </c>
      <c r="N54" s="136">
        <v>135</v>
      </c>
      <c r="AA54" s="119"/>
      <c r="AB54" s="126"/>
      <c r="AC54" s="126"/>
      <c r="AF54" s="87" t="s">
        <v>173</v>
      </c>
    </row>
    <row r="55" spans="1:35" customFormat="1" ht="14.25" x14ac:dyDescent="0.2">
      <c r="A55" s="129"/>
      <c r="B55" s="128" t="s">
        <v>302</v>
      </c>
      <c r="C55" s="325" t="s">
        <v>319</v>
      </c>
      <c r="D55" s="325"/>
      <c r="E55" s="325"/>
      <c r="F55" s="130"/>
      <c r="G55" s="131"/>
      <c r="H55" s="131"/>
      <c r="I55" s="131"/>
      <c r="J55" s="132">
        <v>176.9</v>
      </c>
      <c r="K55" s="146">
        <v>0</v>
      </c>
      <c r="L55" s="132">
        <v>0</v>
      </c>
      <c r="M55" s="134">
        <v>8.9700000000000006</v>
      </c>
      <c r="N55" s="140"/>
      <c r="AA55" s="119"/>
      <c r="AB55" s="126"/>
      <c r="AC55" s="126"/>
      <c r="AF55" s="87" t="s">
        <v>319</v>
      </c>
    </row>
    <row r="56" spans="1:35" customFormat="1" ht="14.25" x14ac:dyDescent="0.2">
      <c r="A56" s="137"/>
      <c r="B56" s="128"/>
      <c r="C56" s="325" t="s">
        <v>297</v>
      </c>
      <c r="D56" s="325"/>
      <c r="E56" s="325"/>
      <c r="F56" s="130" t="s">
        <v>296</v>
      </c>
      <c r="G56" s="134">
        <v>2.06</v>
      </c>
      <c r="H56" s="133">
        <v>0.5</v>
      </c>
      <c r="I56" s="134">
        <v>2.06</v>
      </c>
      <c r="J56" s="139"/>
      <c r="K56" s="131"/>
      <c r="L56" s="139"/>
      <c r="M56" s="131"/>
      <c r="N56" s="140"/>
      <c r="AA56" s="119"/>
      <c r="AB56" s="126"/>
      <c r="AC56" s="126"/>
      <c r="AG56" s="87" t="s">
        <v>297</v>
      </c>
    </row>
    <row r="57" spans="1:35" customFormat="1" ht="14.25" x14ac:dyDescent="0.2">
      <c r="A57" s="137"/>
      <c r="B57" s="128"/>
      <c r="C57" s="325" t="s">
        <v>320</v>
      </c>
      <c r="D57" s="325"/>
      <c r="E57" s="325"/>
      <c r="F57" s="130" t="s">
        <v>296</v>
      </c>
      <c r="G57" s="134">
        <v>0.18</v>
      </c>
      <c r="H57" s="133">
        <v>0.5</v>
      </c>
      <c r="I57" s="134">
        <v>0.18</v>
      </c>
      <c r="J57" s="139"/>
      <c r="K57" s="131"/>
      <c r="L57" s="139"/>
      <c r="M57" s="131"/>
      <c r="N57" s="140"/>
      <c r="AA57" s="119"/>
      <c r="AB57" s="126"/>
      <c r="AC57" s="126"/>
      <c r="AG57" s="87" t="s">
        <v>320</v>
      </c>
    </row>
    <row r="58" spans="1:35" customFormat="1" ht="22.5" x14ac:dyDescent="0.2">
      <c r="A58" s="141"/>
      <c r="B58" s="128"/>
      <c r="C58" s="346" t="s">
        <v>298</v>
      </c>
      <c r="D58" s="346"/>
      <c r="E58" s="346"/>
      <c r="F58" s="142"/>
      <c r="G58" s="143"/>
      <c r="H58" s="143"/>
      <c r="I58" s="143"/>
      <c r="J58" s="144">
        <v>218.99</v>
      </c>
      <c r="K58" s="143"/>
      <c r="L58" s="144">
        <v>42.09</v>
      </c>
      <c r="M58" s="143"/>
      <c r="N58" s="145"/>
      <c r="AA58" s="119"/>
      <c r="AB58" s="126"/>
      <c r="AC58" s="126"/>
      <c r="AH58" s="87" t="s">
        <v>298</v>
      </c>
    </row>
    <row r="59" spans="1:35" customFormat="1" ht="14.25" x14ac:dyDescent="0.2">
      <c r="A59" s="137"/>
      <c r="B59" s="128"/>
      <c r="C59" s="325" t="s">
        <v>299</v>
      </c>
      <c r="D59" s="325"/>
      <c r="E59" s="325"/>
      <c r="F59" s="130"/>
      <c r="G59" s="131"/>
      <c r="H59" s="131"/>
      <c r="I59" s="131"/>
      <c r="J59" s="139"/>
      <c r="K59" s="131"/>
      <c r="L59" s="132">
        <v>22.7</v>
      </c>
      <c r="M59" s="131"/>
      <c r="N59" s="135">
        <v>1353</v>
      </c>
      <c r="AA59" s="119"/>
      <c r="AB59" s="126"/>
      <c r="AC59" s="126"/>
      <c r="AG59" s="87" t="s">
        <v>299</v>
      </c>
    </row>
    <row r="60" spans="1:35" customFormat="1" ht="56.25" x14ac:dyDescent="0.2">
      <c r="A60" s="137"/>
      <c r="B60" s="128" t="s">
        <v>321</v>
      </c>
      <c r="C60" s="325" t="s">
        <v>322</v>
      </c>
      <c r="D60" s="325"/>
      <c r="E60" s="325"/>
      <c r="F60" s="130" t="s">
        <v>172</v>
      </c>
      <c r="G60" s="146">
        <v>102</v>
      </c>
      <c r="H60" s="131"/>
      <c r="I60" s="146">
        <v>102</v>
      </c>
      <c r="J60" s="139"/>
      <c r="K60" s="131"/>
      <c r="L60" s="132">
        <v>23.15</v>
      </c>
      <c r="M60" s="131"/>
      <c r="N60" s="135">
        <v>1380</v>
      </c>
      <c r="AA60" s="119"/>
      <c r="AB60" s="126"/>
      <c r="AC60" s="126"/>
      <c r="AG60" s="87" t="s">
        <v>322</v>
      </c>
    </row>
    <row r="61" spans="1:35" customFormat="1" ht="56.25" x14ac:dyDescent="0.2">
      <c r="A61" s="137"/>
      <c r="B61" s="128" t="s">
        <v>323</v>
      </c>
      <c r="C61" s="325" t="s">
        <v>324</v>
      </c>
      <c r="D61" s="325"/>
      <c r="E61" s="325"/>
      <c r="F61" s="130" t="s">
        <v>172</v>
      </c>
      <c r="G61" s="146">
        <v>51</v>
      </c>
      <c r="H61" s="131"/>
      <c r="I61" s="146">
        <v>51</v>
      </c>
      <c r="J61" s="139"/>
      <c r="K61" s="131"/>
      <c r="L61" s="132">
        <v>11.58</v>
      </c>
      <c r="M61" s="131"/>
      <c r="N61" s="136">
        <v>690</v>
      </c>
      <c r="AA61" s="119"/>
      <c r="AB61" s="126"/>
      <c r="AC61" s="126"/>
      <c r="AG61" s="87" t="s">
        <v>324</v>
      </c>
    </row>
    <row r="62" spans="1:35" customFormat="1" ht="22.5" x14ac:dyDescent="0.2">
      <c r="A62" s="147"/>
      <c r="B62" s="197"/>
      <c r="C62" s="343" t="s">
        <v>171</v>
      </c>
      <c r="D62" s="343"/>
      <c r="E62" s="343"/>
      <c r="F62" s="121"/>
      <c r="G62" s="122"/>
      <c r="H62" s="122"/>
      <c r="I62" s="122"/>
      <c r="J62" s="124"/>
      <c r="K62" s="122"/>
      <c r="L62" s="148">
        <v>76.819999999999993</v>
      </c>
      <c r="M62" s="143"/>
      <c r="N62" s="149">
        <v>3627</v>
      </c>
      <c r="AA62" s="119"/>
      <c r="AB62" s="126"/>
      <c r="AC62" s="126"/>
      <c r="AI62" s="126" t="s">
        <v>171</v>
      </c>
    </row>
    <row r="63" spans="1:35" customFormat="1" ht="112.5" x14ac:dyDescent="0.2">
      <c r="A63" s="120" t="s">
        <v>300</v>
      </c>
      <c r="B63" s="196" t="s">
        <v>451</v>
      </c>
      <c r="C63" s="343" t="s">
        <v>452</v>
      </c>
      <c r="D63" s="343"/>
      <c r="E63" s="343"/>
      <c r="F63" s="121" t="s">
        <v>259</v>
      </c>
      <c r="G63" s="122"/>
      <c r="H63" s="122"/>
      <c r="I63" s="123">
        <v>2</v>
      </c>
      <c r="J63" s="124"/>
      <c r="K63" s="122"/>
      <c r="L63" s="124"/>
      <c r="M63" s="122"/>
      <c r="N63" s="125"/>
      <c r="AA63" s="119"/>
      <c r="AB63" s="126"/>
      <c r="AC63" s="126" t="s">
        <v>452</v>
      </c>
      <c r="AI63" s="126"/>
    </row>
    <row r="64" spans="1:35" customFormat="1" ht="67.5" x14ac:dyDescent="0.2">
      <c r="A64" s="127"/>
      <c r="B64" s="128"/>
      <c r="C64" s="325" t="s">
        <v>400</v>
      </c>
      <c r="D64" s="325"/>
      <c r="E64" s="325"/>
      <c r="F64" s="325"/>
      <c r="G64" s="325"/>
      <c r="H64" s="325"/>
      <c r="I64" s="325"/>
      <c r="J64" s="325"/>
      <c r="K64" s="325"/>
      <c r="L64" s="325"/>
      <c r="M64" s="325"/>
      <c r="N64" s="344"/>
      <c r="AA64" s="119"/>
      <c r="AB64" s="126"/>
      <c r="AC64" s="126"/>
      <c r="AD64" s="87" t="s">
        <v>400</v>
      </c>
      <c r="AI64" s="126"/>
    </row>
    <row r="65" spans="1:35" customFormat="1" ht="22.5" x14ac:dyDescent="0.2">
      <c r="A65" s="137"/>
      <c r="B65" s="128" t="s">
        <v>453</v>
      </c>
      <c r="C65" s="325" t="s">
        <v>454</v>
      </c>
      <c r="D65" s="325"/>
      <c r="E65" s="325"/>
      <c r="F65" s="130" t="s">
        <v>296</v>
      </c>
      <c r="G65" s="146">
        <v>2</v>
      </c>
      <c r="H65" s="133">
        <v>0.5</v>
      </c>
      <c r="I65" s="146">
        <v>2</v>
      </c>
      <c r="J65" s="132">
        <v>9.51</v>
      </c>
      <c r="K65" s="131"/>
      <c r="L65" s="132">
        <v>19.02</v>
      </c>
      <c r="M65" s="131"/>
      <c r="N65" s="140"/>
      <c r="AA65" s="119"/>
      <c r="AB65" s="126"/>
      <c r="AC65" s="126"/>
      <c r="AE65" s="87" t="s">
        <v>454</v>
      </c>
      <c r="AI65" s="126"/>
    </row>
    <row r="66" spans="1:35" customFormat="1" ht="56.25" x14ac:dyDescent="0.2">
      <c r="A66" s="137"/>
      <c r="B66" s="128" t="s">
        <v>406</v>
      </c>
      <c r="C66" s="325" t="s">
        <v>407</v>
      </c>
      <c r="D66" s="325"/>
      <c r="E66" s="325"/>
      <c r="F66" s="130" t="s">
        <v>405</v>
      </c>
      <c r="G66" s="134">
        <v>0.01</v>
      </c>
      <c r="H66" s="133">
        <v>0.5</v>
      </c>
      <c r="I66" s="134">
        <v>0.01</v>
      </c>
      <c r="J66" s="132">
        <v>115.4</v>
      </c>
      <c r="K66" s="131"/>
      <c r="L66" s="132">
        <v>1.1499999999999999</v>
      </c>
      <c r="M66" s="131"/>
      <c r="N66" s="140"/>
      <c r="AA66" s="119"/>
      <c r="AB66" s="126"/>
      <c r="AC66" s="126"/>
      <c r="AE66" s="87" t="s">
        <v>407</v>
      </c>
      <c r="AI66" s="126"/>
    </row>
    <row r="67" spans="1:35" customFormat="1" ht="45" x14ac:dyDescent="0.2">
      <c r="A67" s="137"/>
      <c r="B67" s="128" t="s">
        <v>408</v>
      </c>
      <c r="C67" s="325" t="s">
        <v>409</v>
      </c>
      <c r="D67" s="325"/>
      <c r="E67" s="325"/>
      <c r="F67" s="130" t="s">
        <v>405</v>
      </c>
      <c r="G67" s="134">
        <v>0.01</v>
      </c>
      <c r="H67" s="133">
        <v>0.5</v>
      </c>
      <c r="I67" s="134">
        <v>0.01</v>
      </c>
      <c r="J67" s="132">
        <v>65.709999999999994</v>
      </c>
      <c r="K67" s="131"/>
      <c r="L67" s="132">
        <v>0.66</v>
      </c>
      <c r="M67" s="131"/>
      <c r="N67" s="140"/>
      <c r="AA67" s="119"/>
      <c r="AB67" s="126"/>
      <c r="AC67" s="126"/>
      <c r="AE67" s="87" t="s">
        <v>409</v>
      </c>
      <c r="AI67" s="126"/>
    </row>
    <row r="68" spans="1:35" customFormat="1" ht="56.25" x14ac:dyDescent="0.2">
      <c r="A68" s="137"/>
      <c r="B68" s="128" t="s">
        <v>412</v>
      </c>
      <c r="C68" s="325" t="s">
        <v>413</v>
      </c>
      <c r="D68" s="325"/>
      <c r="E68" s="325"/>
      <c r="F68" s="130" t="s">
        <v>405</v>
      </c>
      <c r="G68" s="138">
        <v>0.108</v>
      </c>
      <c r="H68" s="133">
        <v>0.5</v>
      </c>
      <c r="I68" s="138">
        <v>0.108</v>
      </c>
      <c r="J68" s="132">
        <v>8.1</v>
      </c>
      <c r="K68" s="131"/>
      <c r="L68" s="132">
        <v>0.87</v>
      </c>
      <c r="M68" s="131"/>
      <c r="N68" s="140"/>
      <c r="AA68" s="119"/>
      <c r="AB68" s="126"/>
      <c r="AC68" s="126"/>
      <c r="AE68" s="87" t="s">
        <v>413</v>
      </c>
      <c r="AI68" s="126"/>
    </row>
    <row r="69" spans="1:35" customFormat="1" ht="56.25" x14ac:dyDescent="0.2">
      <c r="A69" s="137"/>
      <c r="B69" s="128" t="s">
        <v>455</v>
      </c>
      <c r="C69" s="325" t="s">
        <v>456</v>
      </c>
      <c r="D69" s="325"/>
      <c r="E69" s="325"/>
      <c r="F69" s="130" t="s">
        <v>405</v>
      </c>
      <c r="G69" s="138">
        <v>0.17499999999999999</v>
      </c>
      <c r="H69" s="133">
        <v>0.5</v>
      </c>
      <c r="I69" s="138">
        <v>0.17499999999999999</v>
      </c>
      <c r="J69" s="132">
        <v>1.1100000000000001</v>
      </c>
      <c r="K69" s="131"/>
      <c r="L69" s="132">
        <v>0.19</v>
      </c>
      <c r="M69" s="131"/>
      <c r="N69" s="140"/>
      <c r="AA69" s="119"/>
      <c r="AB69" s="126"/>
      <c r="AC69" s="126"/>
      <c r="AE69" s="87" t="s">
        <v>456</v>
      </c>
      <c r="AI69" s="126"/>
    </row>
    <row r="70" spans="1:35" customFormat="1" ht="22.5" x14ac:dyDescent="0.2">
      <c r="A70" s="137"/>
      <c r="B70" s="128" t="s">
        <v>457</v>
      </c>
      <c r="C70" s="325" t="s">
        <v>458</v>
      </c>
      <c r="D70" s="325"/>
      <c r="E70" s="325"/>
      <c r="F70" s="130" t="s">
        <v>361</v>
      </c>
      <c r="G70" s="138">
        <v>8.9999999999999993E-3</v>
      </c>
      <c r="H70" s="146">
        <v>0</v>
      </c>
      <c r="I70" s="146">
        <v>0</v>
      </c>
      <c r="J70" s="132">
        <v>44.97</v>
      </c>
      <c r="K70" s="131"/>
      <c r="L70" s="132">
        <v>0</v>
      </c>
      <c r="M70" s="131"/>
      <c r="N70" s="140"/>
      <c r="AA70" s="119"/>
      <c r="AB70" s="126"/>
      <c r="AC70" s="126"/>
      <c r="AE70" s="87" t="s">
        <v>458</v>
      </c>
      <c r="AI70" s="126"/>
    </row>
    <row r="71" spans="1:35" customFormat="1" ht="22.5" x14ac:dyDescent="0.2">
      <c r="A71" s="137"/>
      <c r="B71" s="128" t="s">
        <v>459</v>
      </c>
      <c r="C71" s="325" t="s">
        <v>460</v>
      </c>
      <c r="D71" s="325"/>
      <c r="E71" s="325"/>
      <c r="F71" s="130" t="s">
        <v>361</v>
      </c>
      <c r="G71" s="138">
        <v>4.0000000000000001E-3</v>
      </c>
      <c r="H71" s="146">
        <v>0</v>
      </c>
      <c r="I71" s="146">
        <v>0</v>
      </c>
      <c r="J71" s="132">
        <v>11.5</v>
      </c>
      <c r="K71" s="131"/>
      <c r="L71" s="132">
        <v>0</v>
      </c>
      <c r="M71" s="131"/>
      <c r="N71" s="140"/>
      <c r="AA71" s="119"/>
      <c r="AB71" s="126"/>
      <c r="AC71" s="126"/>
      <c r="AE71" s="87" t="s">
        <v>460</v>
      </c>
      <c r="AI71" s="126"/>
    </row>
    <row r="72" spans="1:35" customFormat="1" ht="78.75" x14ac:dyDescent="0.2">
      <c r="A72" s="137"/>
      <c r="B72" s="128" t="s">
        <v>461</v>
      </c>
      <c r="C72" s="325" t="s">
        <v>462</v>
      </c>
      <c r="D72" s="325"/>
      <c r="E72" s="325"/>
      <c r="F72" s="130" t="s">
        <v>361</v>
      </c>
      <c r="G72" s="138">
        <v>3.5999999999999997E-2</v>
      </c>
      <c r="H72" s="146">
        <v>0</v>
      </c>
      <c r="I72" s="146">
        <v>0</v>
      </c>
      <c r="J72" s="132">
        <v>30.4</v>
      </c>
      <c r="K72" s="131"/>
      <c r="L72" s="132">
        <v>0</v>
      </c>
      <c r="M72" s="131"/>
      <c r="N72" s="140"/>
      <c r="AA72" s="119"/>
      <c r="AB72" s="126"/>
      <c r="AC72" s="126"/>
      <c r="AE72" s="87" t="s">
        <v>462</v>
      </c>
      <c r="AI72" s="126"/>
    </row>
    <row r="73" spans="1:35" customFormat="1" ht="45" x14ac:dyDescent="0.2">
      <c r="A73" s="137"/>
      <c r="B73" s="128" t="s">
        <v>414</v>
      </c>
      <c r="C73" s="325" t="s">
        <v>415</v>
      </c>
      <c r="D73" s="325"/>
      <c r="E73" s="325"/>
      <c r="F73" s="130" t="s">
        <v>361</v>
      </c>
      <c r="G73" s="134">
        <v>7.0000000000000007E-2</v>
      </c>
      <c r="H73" s="146">
        <v>0</v>
      </c>
      <c r="I73" s="146">
        <v>0</v>
      </c>
      <c r="J73" s="132">
        <v>10.57</v>
      </c>
      <c r="K73" s="131"/>
      <c r="L73" s="132">
        <v>0</v>
      </c>
      <c r="M73" s="131"/>
      <c r="N73" s="140"/>
      <c r="AA73" s="119"/>
      <c r="AB73" s="126"/>
      <c r="AC73" s="126"/>
      <c r="AE73" s="87" t="s">
        <v>415</v>
      </c>
      <c r="AI73" s="126"/>
    </row>
    <row r="74" spans="1:35" customFormat="1" ht="33.75" x14ac:dyDescent="0.2">
      <c r="A74" s="137"/>
      <c r="B74" s="128" t="s">
        <v>416</v>
      </c>
      <c r="C74" s="325" t="s">
        <v>417</v>
      </c>
      <c r="D74" s="325"/>
      <c r="E74" s="325"/>
      <c r="F74" s="130" t="s">
        <v>361</v>
      </c>
      <c r="G74" s="134">
        <v>0.38</v>
      </c>
      <c r="H74" s="146">
        <v>0</v>
      </c>
      <c r="I74" s="146">
        <v>0</v>
      </c>
      <c r="J74" s="132">
        <v>9.0399999999999991</v>
      </c>
      <c r="K74" s="131"/>
      <c r="L74" s="132">
        <v>0</v>
      </c>
      <c r="M74" s="131"/>
      <c r="N74" s="140"/>
      <c r="AA74" s="119"/>
      <c r="AB74" s="126"/>
      <c r="AC74" s="126"/>
      <c r="AE74" s="87" t="s">
        <v>417</v>
      </c>
      <c r="AI74" s="126"/>
    </row>
    <row r="75" spans="1:35" customFormat="1" ht="45" x14ac:dyDescent="0.2">
      <c r="A75" s="137"/>
      <c r="B75" s="128" t="s">
        <v>463</v>
      </c>
      <c r="C75" s="325" t="s">
        <v>464</v>
      </c>
      <c r="D75" s="325"/>
      <c r="E75" s="325"/>
      <c r="F75" s="130" t="s">
        <v>326</v>
      </c>
      <c r="G75" s="138">
        <v>1.4E-2</v>
      </c>
      <c r="H75" s="146">
        <v>0</v>
      </c>
      <c r="I75" s="146">
        <v>0</v>
      </c>
      <c r="J75" s="132">
        <v>86</v>
      </c>
      <c r="K75" s="131"/>
      <c r="L75" s="132">
        <v>0</v>
      </c>
      <c r="M75" s="131"/>
      <c r="N75" s="140"/>
      <c r="AA75" s="119"/>
      <c r="AB75" s="126"/>
      <c r="AC75" s="126"/>
      <c r="AE75" s="87" t="s">
        <v>464</v>
      </c>
      <c r="AI75" s="126"/>
    </row>
    <row r="76" spans="1:35" customFormat="1" ht="14.25" x14ac:dyDescent="0.2">
      <c r="A76" s="137"/>
      <c r="B76" s="128" t="s">
        <v>465</v>
      </c>
      <c r="C76" s="325" t="s">
        <v>466</v>
      </c>
      <c r="D76" s="325"/>
      <c r="E76" s="325"/>
      <c r="F76" s="130" t="s">
        <v>361</v>
      </c>
      <c r="G76" s="138">
        <v>2E-3</v>
      </c>
      <c r="H76" s="146">
        <v>0</v>
      </c>
      <c r="I76" s="146">
        <v>0</v>
      </c>
      <c r="J76" s="132">
        <v>133.05000000000001</v>
      </c>
      <c r="K76" s="131"/>
      <c r="L76" s="132">
        <v>0</v>
      </c>
      <c r="M76" s="131"/>
      <c r="N76" s="140"/>
      <c r="AA76" s="119"/>
      <c r="AB76" s="126"/>
      <c r="AC76" s="126"/>
      <c r="AE76" s="87" t="s">
        <v>466</v>
      </c>
      <c r="AI76" s="126"/>
    </row>
    <row r="77" spans="1:35" customFormat="1" ht="67.5" x14ac:dyDescent="0.2">
      <c r="A77" s="137"/>
      <c r="B77" s="128" t="s">
        <v>418</v>
      </c>
      <c r="C77" s="325" t="s">
        <v>419</v>
      </c>
      <c r="D77" s="325"/>
      <c r="E77" s="325"/>
      <c r="F77" s="130" t="s">
        <v>360</v>
      </c>
      <c r="G77" s="138">
        <v>2E-3</v>
      </c>
      <c r="H77" s="146">
        <v>0</v>
      </c>
      <c r="I77" s="146">
        <v>0</v>
      </c>
      <c r="J77" s="154">
        <v>11500</v>
      </c>
      <c r="K77" s="131"/>
      <c r="L77" s="132">
        <v>0</v>
      </c>
      <c r="M77" s="131"/>
      <c r="N77" s="140"/>
      <c r="AA77" s="119"/>
      <c r="AB77" s="126"/>
      <c r="AC77" s="126"/>
      <c r="AE77" s="87" t="s">
        <v>419</v>
      </c>
      <c r="AI77" s="126"/>
    </row>
    <row r="78" spans="1:35" customFormat="1" ht="14.25" x14ac:dyDescent="0.2">
      <c r="A78" s="137"/>
      <c r="B78" s="128" t="s">
        <v>422</v>
      </c>
      <c r="C78" s="325" t="s">
        <v>423</v>
      </c>
      <c r="D78" s="325"/>
      <c r="E78" s="325"/>
      <c r="F78" s="130" t="s">
        <v>361</v>
      </c>
      <c r="G78" s="138">
        <v>4.7E-2</v>
      </c>
      <c r="H78" s="146">
        <v>0</v>
      </c>
      <c r="I78" s="146">
        <v>0</v>
      </c>
      <c r="J78" s="132">
        <v>28.6</v>
      </c>
      <c r="K78" s="131"/>
      <c r="L78" s="132">
        <v>0</v>
      </c>
      <c r="M78" s="131"/>
      <c r="N78" s="140"/>
      <c r="AA78" s="119"/>
      <c r="AB78" s="126"/>
      <c r="AC78" s="126"/>
      <c r="AE78" s="87" t="s">
        <v>423</v>
      </c>
      <c r="AI78" s="126"/>
    </row>
    <row r="79" spans="1:35" customFormat="1" ht="33.75" x14ac:dyDescent="0.2">
      <c r="A79" s="137"/>
      <c r="B79" s="128" t="s">
        <v>467</v>
      </c>
      <c r="C79" s="325" t="s">
        <v>468</v>
      </c>
      <c r="D79" s="325"/>
      <c r="E79" s="325"/>
      <c r="F79" s="130" t="s">
        <v>361</v>
      </c>
      <c r="G79" s="138">
        <v>1.4E-2</v>
      </c>
      <c r="H79" s="146">
        <v>0</v>
      </c>
      <c r="I79" s="146">
        <v>0</v>
      </c>
      <c r="J79" s="132">
        <v>35.630000000000003</v>
      </c>
      <c r="K79" s="131"/>
      <c r="L79" s="132">
        <v>0</v>
      </c>
      <c r="M79" s="131"/>
      <c r="N79" s="140"/>
      <c r="AA79" s="119"/>
      <c r="AB79" s="126"/>
      <c r="AC79" s="126"/>
      <c r="AE79" s="87" t="s">
        <v>468</v>
      </c>
      <c r="AI79" s="126"/>
    </row>
    <row r="80" spans="1:35" customFormat="1" ht="33.75" x14ac:dyDescent="0.2">
      <c r="A80" s="137"/>
      <c r="B80" s="128" t="s">
        <v>424</v>
      </c>
      <c r="C80" s="325" t="s">
        <v>425</v>
      </c>
      <c r="D80" s="325"/>
      <c r="E80" s="325"/>
      <c r="F80" s="130" t="s">
        <v>426</v>
      </c>
      <c r="G80" s="133">
        <v>0.1</v>
      </c>
      <c r="H80" s="146">
        <v>0</v>
      </c>
      <c r="I80" s="146">
        <v>0</v>
      </c>
      <c r="J80" s="132">
        <v>39</v>
      </c>
      <c r="K80" s="131"/>
      <c r="L80" s="132">
        <v>0</v>
      </c>
      <c r="M80" s="131"/>
      <c r="N80" s="140"/>
      <c r="AA80" s="119"/>
      <c r="AB80" s="126"/>
      <c r="AC80" s="126"/>
      <c r="AE80" s="87" t="s">
        <v>425</v>
      </c>
      <c r="AI80" s="126"/>
    </row>
    <row r="81" spans="1:35" customFormat="1" ht="67.5" x14ac:dyDescent="0.2">
      <c r="A81" s="137"/>
      <c r="B81" s="128" t="s">
        <v>427</v>
      </c>
      <c r="C81" s="325" t="s">
        <v>428</v>
      </c>
      <c r="D81" s="325"/>
      <c r="E81" s="325"/>
      <c r="F81" s="130" t="s">
        <v>429</v>
      </c>
      <c r="G81" s="134">
        <v>0.38</v>
      </c>
      <c r="H81" s="146">
        <v>0</v>
      </c>
      <c r="I81" s="146">
        <v>0</v>
      </c>
      <c r="J81" s="132">
        <v>1</v>
      </c>
      <c r="K81" s="131"/>
      <c r="L81" s="132">
        <v>0</v>
      </c>
      <c r="M81" s="131"/>
      <c r="N81" s="140"/>
      <c r="AA81" s="119"/>
      <c r="AB81" s="126"/>
      <c r="AC81" s="126"/>
      <c r="AE81" s="87" t="s">
        <v>428</v>
      </c>
      <c r="AI81" s="126"/>
    </row>
    <row r="82" spans="1:35" customFormat="1" ht="14.25" x14ac:dyDescent="0.2">
      <c r="A82" s="129"/>
      <c r="B82" s="128" t="s">
        <v>295</v>
      </c>
      <c r="C82" s="325" t="s">
        <v>23</v>
      </c>
      <c r="D82" s="325"/>
      <c r="E82" s="325"/>
      <c r="F82" s="130"/>
      <c r="G82" s="131"/>
      <c r="H82" s="131"/>
      <c r="I82" s="131"/>
      <c r="J82" s="132">
        <v>19.02</v>
      </c>
      <c r="K82" s="133">
        <v>0.5</v>
      </c>
      <c r="L82" s="132">
        <v>19.02</v>
      </c>
      <c r="M82" s="134">
        <v>59.58</v>
      </c>
      <c r="N82" s="135">
        <v>1133</v>
      </c>
      <c r="AA82" s="119"/>
      <c r="AB82" s="126"/>
      <c r="AC82" s="126"/>
      <c r="AF82" s="87" t="s">
        <v>23</v>
      </c>
      <c r="AI82" s="126"/>
    </row>
    <row r="83" spans="1:35" customFormat="1" ht="14.25" x14ac:dyDescent="0.2">
      <c r="A83" s="129"/>
      <c r="B83" s="128" t="s">
        <v>300</v>
      </c>
      <c r="C83" s="325" t="s">
        <v>4</v>
      </c>
      <c r="D83" s="325"/>
      <c r="E83" s="325"/>
      <c r="F83" s="130"/>
      <c r="G83" s="131"/>
      <c r="H83" s="131"/>
      <c r="I83" s="131"/>
      <c r="J83" s="132">
        <v>2.87</v>
      </c>
      <c r="K83" s="133">
        <v>0.5</v>
      </c>
      <c r="L83" s="132">
        <v>2.87</v>
      </c>
      <c r="M83" s="134">
        <v>15.64</v>
      </c>
      <c r="N83" s="136">
        <v>45</v>
      </c>
      <c r="AA83" s="119"/>
      <c r="AB83" s="126"/>
      <c r="AC83" s="126"/>
      <c r="AF83" s="87" t="s">
        <v>4</v>
      </c>
      <c r="AI83" s="126"/>
    </row>
    <row r="84" spans="1:35" customFormat="1" ht="14.25" x14ac:dyDescent="0.2">
      <c r="A84" s="129"/>
      <c r="B84" s="128" t="s">
        <v>301</v>
      </c>
      <c r="C84" s="325" t="s">
        <v>173</v>
      </c>
      <c r="D84" s="325"/>
      <c r="E84" s="325"/>
      <c r="F84" s="130"/>
      <c r="G84" s="131"/>
      <c r="H84" s="131"/>
      <c r="I84" s="131"/>
      <c r="J84" s="132">
        <v>0.26</v>
      </c>
      <c r="K84" s="133">
        <v>0.5</v>
      </c>
      <c r="L84" s="132">
        <v>0.26</v>
      </c>
      <c r="M84" s="134">
        <v>59.58</v>
      </c>
      <c r="N84" s="136">
        <v>15</v>
      </c>
      <c r="AA84" s="119"/>
      <c r="AB84" s="126"/>
      <c r="AC84" s="126"/>
      <c r="AF84" s="87" t="s">
        <v>173</v>
      </c>
      <c r="AI84" s="126"/>
    </row>
    <row r="85" spans="1:35" customFormat="1" ht="14.25" x14ac:dyDescent="0.2">
      <c r="A85" s="129"/>
      <c r="B85" s="128" t="s">
        <v>302</v>
      </c>
      <c r="C85" s="325" t="s">
        <v>319</v>
      </c>
      <c r="D85" s="325"/>
      <c r="E85" s="325"/>
      <c r="F85" s="130"/>
      <c r="G85" s="131"/>
      <c r="H85" s="131"/>
      <c r="I85" s="131"/>
      <c r="J85" s="132">
        <v>36.31</v>
      </c>
      <c r="K85" s="146">
        <v>0</v>
      </c>
      <c r="L85" s="132">
        <v>0</v>
      </c>
      <c r="M85" s="134">
        <v>8.9700000000000006</v>
      </c>
      <c r="N85" s="140"/>
      <c r="AA85" s="119"/>
      <c r="AB85" s="126"/>
      <c r="AC85" s="126"/>
      <c r="AF85" s="87" t="s">
        <v>319</v>
      </c>
      <c r="AI85" s="126"/>
    </row>
    <row r="86" spans="1:35" customFormat="1" ht="14.25" x14ac:dyDescent="0.2">
      <c r="A86" s="137"/>
      <c r="B86" s="128"/>
      <c r="C86" s="325" t="s">
        <v>297</v>
      </c>
      <c r="D86" s="325"/>
      <c r="E86" s="325"/>
      <c r="F86" s="130" t="s">
        <v>296</v>
      </c>
      <c r="G86" s="146">
        <v>2</v>
      </c>
      <c r="H86" s="133">
        <v>0.5</v>
      </c>
      <c r="I86" s="146">
        <v>2</v>
      </c>
      <c r="J86" s="139"/>
      <c r="K86" s="131"/>
      <c r="L86" s="139"/>
      <c r="M86" s="131"/>
      <c r="N86" s="140"/>
      <c r="AA86" s="119"/>
      <c r="AB86" s="126"/>
      <c r="AC86" s="126"/>
      <c r="AG86" s="87" t="s">
        <v>297</v>
      </c>
      <c r="AI86" s="126"/>
    </row>
    <row r="87" spans="1:35" customFormat="1" ht="14.25" x14ac:dyDescent="0.2">
      <c r="A87" s="137"/>
      <c r="B87" s="128"/>
      <c r="C87" s="325" t="s">
        <v>320</v>
      </c>
      <c r="D87" s="325"/>
      <c r="E87" s="325"/>
      <c r="F87" s="130" t="s">
        <v>296</v>
      </c>
      <c r="G87" s="134">
        <v>0.02</v>
      </c>
      <c r="H87" s="133">
        <v>0.5</v>
      </c>
      <c r="I87" s="134">
        <v>0.02</v>
      </c>
      <c r="J87" s="139"/>
      <c r="K87" s="131"/>
      <c r="L87" s="139"/>
      <c r="M87" s="131"/>
      <c r="N87" s="140"/>
      <c r="AA87" s="119"/>
      <c r="AB87" s="126"/>
      <c r="AC87" s="126"/>
      <c r="AG87" s="87" t="s">
        <v>320</v>
      </c>
      <c r="AI87" s="126"/>
    </row>
    <row r="88" spans="1:35" customFormat="1" ht="22.5" x14ac:dyDescent="0.2">
      <c r="A88" s="141"/>
      <c r="B88" s="128"/>
      <c r="C88" s="346" t="s">
        <v>298</v>
      </c>
      <c r="D88" s="346"/>
      <c r="E88" s="346"/>
      <c r="F88" s="142"/>
      <c r="G88" s="143"/>
      <c r="H88" s="143"/>
      <c r="I88" s="143"/>
      <c r="J88" s="144">
        <v>58.2</v>
      </c>
      <c r="K88" s="143"/>
      <c r="L88" s="144">
        <v>21.89</v>
      </c>
      <c r="M88" s="143"/>
      <c r="N88" s="145"/>
      <c r="AA88" s="119"/>
      <c r="AB88" s="126"/>
      <c r="AC88" s="126"/>
      <c r="AH88" s="87" t="s">
        <v>298</v>
      </c>
      <c r="AI88" s="126"/>
    </row>
    <row r="89" spans="1:35" customFormat="1" ht="14.25" x14ac:dyDescent="0.2">
      <c r="A89" s="137"/>
      <c r="B89" s="128"/>
      <c r="C89" s="325" t="s">
        <v>299</v>
      </c>
      <c r="D89" s="325"/>
      <c r="E89" s="325"/>
      <c r="F89" s="130"/>
      <c r="G89" s="131"/>
      <c r="H89" s="131"/>
      <c r="I89" s="131"/>
      <c r="J89" s="139"/>
      <c r="K89" s="131"/>
      <c r="L89" s="132">
        <v>19.28</v>
      </c>
      <c r="M89" s="131"/>
      <c r="N89" s="135">
        <v>1148</v>
      </c>
      <c r="AA89" s="119"/>
      <c r="AB89" s="126"/>
      <c r="AC89" s="126"/>
      <c r="AG89" s="87" t="s">
        <v>299</v>
      </c>
      <c r="AI89" s="126"/>
    </row>
    <row r="90" spans="1:35" customFormat="1" ht="56.25" x14ac:dyDescent="0.2">
      <c r="A90" s="137"/>
      <c r="B90" s="128" t="s">
        <v>321</v>
      </c>
      <c r="C90" s="325" t="s">
        <v>322</v>
      </c>
      <c r="D90" s="325"/>
      <c r="E90" s="325"/>
      <c r="F90" s="130" t="s">
        <v>172</v>
      </c>
      <c r="G90" s="146">
        <v>102</v>
      </c>
      <c r="H90" s="131"/>
      <c r="I90" s="146">
        <v>102</v>
      </c>
      <c r="J90" s="139"/>
      <c r="K90" s="131"/>
      <c r="L90" s="132">
        <v>19.670000000000002</v>
      </c>
      <c r="M90" s="131"/>
      <c r="N90" s="135">
        <v>1171</v>
      </c>
      <c r="AA90" s="119"/>
      <c r="AB90" s="126"/>
      <c r="AC90" s="126"/>
      <c r="AG90" s="87" t="s">
        <v>322</v>
      </c>
      <c r="AI90" s="126"/>
    </row>
    <row r="91" spans="1:35" customFormat="1" ht="56.25" x14ac:dyDescent="0.2">
      <c r="A91" s="137"/>
      <c r="B91" s="128" t="s">
        <v>323</v>
      </c>
      <c r="C91" s="325" t="s">
        <v>324</v>
      </c>
      <c r="D91" s="325"/>
      <c r="E91" s="325"/>
      <c r="F91" s="130" t="s">
        <v>172</v>
      </c>
      <c r="G91" s="146">
        <v>51</v>
      </c>
      <c r="H91" s="131"/>
      <c r="I91" s="146">
        <v>51</v>
      </c>
      <c r="J91" s="139"/>
      <c r="K91" s="131"/>
      <c r="L91" s="132">
        <v>9.83</v>
      </c>
      <c r="M91" s="131"/>
      <c r="N91" s="136">
        <v>585</v>
      </c>
      <c r="AA91" s="119"/>
      <c r="AB91" s="126"/>
      <c r="AC91" s="126"/>
      <c r="AG91" s="87" t="s">
        <v>324</v>
      </c>
      <c r="AI91" s="126"/>
    </row>
    <row r="92" spans="1:35" customFormat="1" ht="22.5" x14ac:dyDescent="0.2">
      <c r="A92" s="147"/>
      <c r="B92" s="197"/>
      <c r="C92" s="343" t="s">
        <v>171</v>
      </c>
      <c r="D92" s="343"/>
      <c r="E92" s="343"/>
      <c r="F92" s="121"/>
      <c r="G92" s="122"/>
      <c r="H92" s="122"/>
      <c r="I92" s="122"/>
      <c r="J92" s="124"/>
      <c r="K92" s="122"/>
      <c r="L92" s="148">
        <v>51.39</v>
      </c>
      <c r="M92" s="143"/>
      <c r="N92" s="149">
        <v>2934</v>
      </c>
      <c r="AA92" s="119"/>
      <c r="AB92" s="126"/>
      <c r="AC92" s="126"/>
      <c r="AI92" s="126" t="s">
        <v>171</v>
      </c>
    </row>
    <row r="93" spans="1:35" customFormat="1" ht="22.5" x14ac:dyDescent="0.2">
      <c r="A93" s="340" t="s">
        <v>430</v>
      </c>
      <c r="B93" s="341"/>
      <c r="C93" s="341"/>
      <c r="D93" s="341"/>
      <c r="E93" s="341"/>
      <c r="F93" s="341"/>
      <c r="G93" s="341"/>
      <c r="H93" s="341"/>
      <c r="I93" s="341"/>
      <c r="J93" s="341"/>
      <c r="K93" s="341"/>
      <c r="L93" s="341"/>
      <c r="M93" s="341"/>
      <c r="N93" s="342"/>
      <c r="AA93" s="119"/>
      <c r="AB93" s="126" t="s">
        <v>430</v>
      </c>
      <c r="AC93" s="126"/>
      <c r="AI93" s="126"/>
    </row>
    <row r="94" spans="1:35" customFormat="1" ht="67.5" x14ac:dyDescent="0.2">
      <c r="A94" s="120" t="s">
        <v>301</v>
      </c>
      <c r="B94" s="196" t="s">
        <v>318</v>
      </c>
      <c r="C94" s="343" t="s">
        <v>469</v>
      </c>
      <c r="D94" s="343"/>
      <c r="E94" s="343"/>
      <c r="F94" s="121" t="s">
        <v>259</v>
      </c>
      <c r="G94" s="122"/>
      <c r="H94" s="122"/>
      <c r="I94" s="123">
        <v>2</v>
      </c>
      <c r="J94" s="124"/>
      <c r="K94" s="122"/>
      <c r="L94" s="124"/>
      <c r="M94" s="122"/>
      <c r="N94" s="125"/>
      <c r="AA94" s="119"/>
      <c r="AB94" s="126"/>
      <c r="AC94" s="126" t="s">
        <v>469</v>
      </c>
      <c r="AI94" s="126"/>
    </row>
    <row r="95" spans="1:35" customFormat="1" ht="22.5" x14ac:dyDescent="0.2">
      <c r="A95" s="137"/>
      <c r="B95" s="128" t="s">
        <v>401</v>
      </c>
      <c r="C95" s="325" t="s">
        <v>402</v>
      </c>
      <c r="D95" s="325"/>
      <c r="E95" s="325"/>
      <c r="F95" s="130" t="s">
        <v>296</v>
      </c>
      <c r="G95" s="134">
        <v>4.12</v>
      </c>
      <c r="H95" s="131"/>
      <c r="I95" s="134">
        <v>8.24</v>
      </c>
      <c r="J95" s="132">
        <v>9.92</v>
      </c>
      <c r="K95" s="131"/>
      <c r="L95" s="132">
        <v>81.739999999999995</v>
      </c>
      <c r="M95" s="131"/>
      <c r="N95" s="140"/>
      <c r="AA95" s="119"/>
      <c r="AB95" s="126"/>
      <c r="AC95" s="126"/>
      <c r="AE95" s="87" t="s">
        <v>402</v>
      </c>
      <c r="AI95" s="126"/>
    </row>
    <row r="96" spans="1:35" customFormat="1" ht="56.25" x14ac:dyDescent="0.2">
      <c r="A96" s="137"/>
      <c r="B96" s="128" t="s">
        <v>406</v>
      </c>
      <c r="C96" s="325" t="s">
        <v>407</v>
      </c>
      <c r="D96" s="325"/>
      <c r="E96" s="325"/>
      <c r="F96" s="130" t="s">
        <v>405</v>
      </c>
      <c r="G96" s="134">
        <v>0.37</v>
      </c>
      <c r="H96" s="131"/>
      <c r="I96" s="134">
        <v>0.74</v>
      </c>
      <c r="J96" s="132">
        <v>115.4</v>
      </c>
      <c r="K96" s="131"/>
      <c r="L96" s="132">
        <v>85.4</v>
      </c>
      <c r="M96" s="131"/>
      <c r="N96" s="140"/>
      <c r="AA96" s="119"/>
      <c r="AB96" s="126"/>
      <c r="AC96" s="126"/>
      <c r="AE96" s="87" t="s">
        <v>407</v>
      </c>
      <c r="AI96" s="126"/>
    </row>
    <row r="97" spans="1:35" customFormat="1" ht="45" x14ac:dyDescent="0.2">
      <c r="A97" s="137"/>
      <c r="B97" s="128" t="s">
        <v>408</v>
      </c>
      <c r="C97" s="325" t="s">
        <v>409</v>
      </c>
      <c r="D97" s="325"/>
      <c r="E97" s="325"/>
      <c r="F97" s="130" t="s">
        <v>405</v>
      </c>
      <c r="G97" s="134">
        <v>0.37</v>
      </c>
      <c r="H97" s="131"/>
      <c r="I97" s="134">
        <v>0.74</v>
      </c>
      <c r="J97" s="132">
        <v>65.709999999999994</v>
      </c>
      <c r="K97" s="131"/>
      <c r="L97" s="132">
        <v>48.63</v>
      </c>
      <c r="M97" s="131"/>
      <c r="N97" s="140"/>
      <c r="AA97" s="119"/>
      <c r="AB97" s="126"/>
      <c r="AC97" s="126"/>
      <c r="AE97" s="87" t="s">
        <v>409</v>
      </c>
      <c r="AI97" s="126"/>
    </row>
    <row r="98" spans="1:35" customFormat="1" ht="56.25" x14ac:dyDescent="0.2">
      <c r="A98" s="137"/>
      <c r="B98" s="128" t="s">
        <v>412</v>
      </c>
      <c r="C98" s="325" t="s">
        <v>413</v>
      </c>
      <c r="D98" s="325"/>
      <c r="E98" s="325"/>
      <c r="F98" s="130" t="s">
        <v>405</v>
      </c>
      <c r="G98" s="133">
        <v>0.9</v>
      </c>
      <c r="H98" s="131"/>
      <c r="I98" s="133">
        <v>1.8</v>
      </c>
      <c r="J98" s="132">
        <v>8.1</v>
      </c>
      <c r="K98" s="131"/>
      <c r="L98" s="132">
        <v>14.58</v>
      </c>
      <c r="M98" s="131"/>
      <c r="N98" s="140"/>
      <c r="AA98" s="119"/>
      <c r="AB98" s="126"/>
      <c r="AC98" s="126"/>
      <c r="AE98" s="87" t="s">
        <v>413</v>
      </c>
      <c r="AI98" s="126"/>
    </row>
    <row r="99" spans="1:35" customFormat="1" ht="45" x14ac:dyDescent="0.2">
      <c r="A99" s="137"/>
      <c r="B99" s="128" t="s">
        <v>414</v>
      </c>
      <c r="C99" s="325" t="s">
        <v>415</v>
      </c>
      <c r="D99" s="325"/>
      <c r="E99" s="325"/>
      <c r="F99" s="130" t="s">
        <v>361</v>
      </c>
      <c r="G99" s="133">
        <v>0.3</v>
      </c>
      <c r="H99" s="131"/>
      <c r="I99" s="133">
        <v>0.6</v>
      </c>
      <c r="J99" s="132">
        <v>10.57</v>
      </c>
      <c r="K99" s="131"/>
      <c r="L99" s="132">
        <v>6.34</v>
      </c>
      <c r="M99" s="131"/>
      <c r="N99" s="140"/>
      <c r="AA99" s="119"/>
      <c r="AB99" s="126"/>
      <c r="AC99" s="126"/>
      <c r="AE99" s="87" t="s">
        <v>415</v>
      </c>
      <c r="AI99" s="126"/>
    </row>
    <row r="100" spans="1:35" customFormat="1" ht="33.75" x14ac:dyDescent="0.2">
      <c r="A100" s="137"/>
      <c r="B100" s="128" t="s">
        <v>416</v>
      </c>
      <c r="C100" s="325" t="s">
        <v>417</v>
      </c>
      <c r="D100" s="325"/>
      <c r="E100" s="325"/>
      <c r="F100" s="130" t="s">
        <v>361</v>
      </c>
      <c r="G100" s="134">
        <v>0.06</v>
      </c>
      <c r="H100" s="131"/>
      <c r="I100" s="134">
        <v>0.12</v>
      </c>
      <c r="J100" s="132">
        <v>9.0399999999999991</v>
      </c>
      <c r="K100" s="131"/>
      <c r="L100" s="132">
        <v>1.08</v>
      </c>
      <c r="M100" s="131"/>
      <c r="N100" s="140"/>
      <c r="AA100" s="119"/>
      <c r="AB100" s="126"/>
      <c r="AC100" s="126"/>
      <c r="AE100" s="87" t="s">
        <v>417</v>
      </c>
      <c r="AI100" s="126"/>
    </row>
    <row r="101" spans="1:35" customFormat="1" ht="67.5" x14ac:dyDescent="0.2">
      <c r="A101" s="137"/>
      <c r="B101" s="128" t="s">
        <v>418</v>
      </c>
      <c r="C101" s="325" t="s">
        <v>419</v>
      </c>
      <c r="D101" s="325"/>
      <c r="E101" s="325"/>
      <c r="F101" s="130" t="s">
        <v>360</v>
      </c>
      <c r="G101" s="134">
        <v>0.03</v>
      </c>
      <c r="H101" s="131"/>
      <c r="I101" s="134">
        <v>0.06</v>
      </c>
      <c r="J101" s="154">
        <v>11500</v>
      </c>
      <c r="K101" s="131"/>
      <c r="L101" s="132">
        <v>690</v>
      </c>
      <c r="M101" s="131"/>
      <c r="N101" s="140"/>
      <c r="AA101" s="119"/>
      <c r="AB101" s="126"/>
      <c r="AC101" s="126"/>
      <c r="AE101" s="87" t="s">
        <v>419</v>
      </c>
      <c r="AI101" s="126"/>
    </row>
    <row r="102" spans="1:35" customFormat="1" ht="14.25" x14ac:dyDescent="0.2">
      <c r="A102" s="137"/>
      <c r="B102" s="128" t="s">
        <v>422</v>
      </c>
      <c r="C102" s="325" t="s">
        <v>423</v>
      </c>
      <c r="D102" s="325"/>
      <c r="E102" s="325"/>
      <c r="F102" s="130" t="s">
        <v>361</v>
      </c>
      <c r="G102" s="134">
        <v>0.05</v>
      </c>
      <c r="H102" s="131"/>
      <c r="I102" s="133">
        <v>0.1</v>
      </c>
      <c r="J102" s="132">
        <v>28.6</v>
      </c>
      <c r="K102" s="131"/>
      <c r="L102" s="132">
        <v>2.86</v>
      </c>
      <c r="M102" s="131"/>
      <c r="N102" s="140"/>
      <c r="AA102" s="119"/>
      <c r="AB102" s="126"/>
      <c r="AC102" s="126"/>
      <c r="AE102" s="87" t="s">
        <v>423</v>
      </c>
      <c r="AI102" s="126"/>
    </row>
    <row r="103" spans="1:35" customFormat="1" ht="67.5" x14ac:dyDescent="0.2">
      <c r="A103" s="137"/>
      <c r="B103" s="128" t="s">
        <v>427</v>
      </c>
      <c r="C103" s="325" t="s">
        <v>428</v>
      </c>
      <c r="D103" s="325"/>
      <c r="E103" s="325"/>
      <c r="F103" s="130" t="s">
        <v>429</v>
      </c>
      <c r="G103" s="134">
        <v>0.82</v>
      </c>
      <c r="H103" s="131"/>
      <c r="I103" s="134">
        <v>1.64</v>
      </c>
      <c r="J103" s="132">
        <v>1</v>
      </c>
      <c r="K103" s="131"/>
      <c r="L103" s="132">
        <v>1.64</v>
      </c>
      <c r="M103" s="131"/>
      <c r="N103" s="140"/>
      <c r="AA103" s="119"/>
      <c r="AB103" s="126"/>
      <c r="AC103" s="126"/>
      <c r="AE103" s="87" t="s">
        <v>428</v>
      </c>
      <c r="AI103" s="126"/>
    </row>
    <row r="104" spans="1:35" customFormat="1" ht="14.25" x14ac:dyDescent="0.2">
      <c r="A104" s="129"/>
      <c r="B104" s="128" t="s">
        <v>295</v>
      </c>
      <c r="C104" s="325" t="s">
        <v>23</v>
      </c>
      <c r="D104" s="325"/>
      <c r="E104" s="325"/>
      <c r="F104" s="130"/>
      <c r="G104" s="131"/>
      <c r="H104" s="131"/>
      <c r="I104" s="131"/>
      <c r="J104" s="132">
        <v>40.869999999999997</v>
      </c>
      <c r="K104" s="131"/>
      <c r="L104" s="132">
        <v>81.739999999999995</v>
      </c>
      <c r="M104" s="134">
        <v>59.58</v>
      </c>
      <c r="N104" s="135">
        <v>4870</v>
      </c>
      <c r="AA104" s="119"/>
      <c r="AB104" s="126"/>
      <c r="AC104" s="126"/>
      <c r="AF104" s="87" t="s">
        <v>23</v>
      </c>
      <c r="AI104" s="126"/>
    </row>
    <row r="105" spans="1:35" customFormat="1" ht="14.25" x14ac:dyDescent="0.2">
      <c r="A105" s="129"/>
      <c r="B105" s="128" t="s">
        <v>300</v>
      </c>
      <c r="C105" s="325" t="s">
        <v>4</v>
      </c>
      <c r="D105" s="325"/>
      <c r="E105" s="325"/>
      <c r="F105" s="130"/>
      <c r="G105" s="131"/>
      <c r="H105" s="131"/>
      <c r="I105" s="131"/>
      <c r="J105" s="132">
        <v>74.3</v>
      </c>
      <c r="K105" s="131"/>
      <c r="L105" s="132">
        <v>148.6</v>
      </c>
      <c r="M105" s="134">
        <v>15.64</v>
      </c>
      <c r="N105" s="135">
        <v>2324</v>
      </c>
      <c r="AA105" s="119"/>
      <c r="AB105" s="126"/>
      <c r="AC105" s="126"/>
      <c r="AF105" s="87" t="s">
        <v>4</v>
      </c>
      <c r="AI105" s="126"/>
    </row>
    <row r="106" spans="1:35" customFormat="1" ht="14.25" x14ac:dyDescent="0.2">
      <c r="A106" s="129"/>
      <c r="B106" s="128" t="s">
        <v>301</v>
      </c>
      <c r="C106" s="325" t="s">
        <v>173</v>
      </c>
      <c r="D106" s="325"/>
      <c r="E106" s="325"/>
      <c r="F106" s="130"/>
      <c r="G106" s="131"/>
      <c r="H106" s="131"/>
      <c r="I106" s="131"/>
      <c r="J106" s="132">
        <v>9.2899999999999991</v>
      </c>
      <c r="K106" s="131"/>
      <c r="L106" s="132">
        <v>18.579999999999998</v>
      </c>
      <c r="M106" s="134">
        <v>59.58</v>
      </c>
      <c r="N106" s="135">
        <v>1107</v>
      </c>
      <c r="AA106" s="119"/>
      <c r="AB106" s="126"/>
      <c r="AC106" s="126"/>
      <c r="AF106" s="87" t="s">
        <v>173</v>
      </c>
      <c r="AI106" s="126"/>
    </row>
    <row r="107" spans="1:35" customFormat="1" ht="14.25" x14ac:dyDescent="0.2">
      <c r="A107" s="129"/>
      <c r="B107" s="128" t="s">
        <v>302</v>
      </c>
      <c r="C107" s="325" t="s">
        <v>319</v>
      </c>
      <c r="D107" s="325"/>
      <c r="E107" s="325"/>
      <c r="F107" s="130"/>
      <c r="G107" s="131"/>
      <c r="H107" s="131"/>
      <c r="I107" s="131"/>
      <c r="J107" s="132">
        <v>350.96</v>
      </c>
      <c r="K107" s="131"/>
      <c r="L107" s="132">
        <v>701.92</v>
      </c>
      <c r="M107" s="134">
        <v>8.9700000000000006</v>
      </c>
      <c r="N107" s="135">
        <v>6296</v>
      </c>
      <c r="AA107" s="119"/>
      <c r="AB107" s="126"/>
      <c r="AC107" s="126"/>
      <c r="AF107" s="87" t="s">
        <v>319</v>
      </c>
      <c r="AI107" s="126"/>
    </row>
    <row r="108" spans="1:35" customFormat="1" ht="14.25" x14ac:dyDescent="0.2">
      <c r="A108" s="137"/>
      <c r="B108" s="128"/>
      <c r="C108" s="325" t="s">
        <v>297</v>
      </c>
      <c r="D108" s="325"/>
      <c r="E108" s="325"/>
      <c r="F108" s="130" t="s">
        <v>296</v>
      </c>
      <c r="G108" s="134">
        <v>4.12</v>
      </c>
      <c r="H108" s="131"/>
      <c r="I108" s="134">
        <v>8.24</v>
      </c>
      <c r="J108" s="139"/>
      <c r="K108" s="131"/>
      <c r="L108" s="139"/>
      <c r="M108" s="131"/>
      <c r="N108" s="140"/>
      <c r="AA108" s="119"/>
      <c r="AB108" s="126"/>
      <c r="AC108" s="126"/>
      <c r="AG108" s="87" t="s">
        <v>297</v>
      </c>
      <c r="AI108" s="126"/>
    </row>
    <row r="109" spans="1:35" customFormat="1" ht="14.25" x14ac:dyDescent="0.2">
      <c r="A109" s="137"/>
      <c r="B109" s="128"/>
      <c r="C109" s="325" t="s">
        <v>320</v>
      </c>
      <c r="D109" s="325"/>
      <c r="E109" s="325"/>
      <c r="F109" s="130" t="s">
        <v>296</v>
      </c>
      <c r="G109" s="134">
        <v>0.74</v>
      </c>
      <c r="H109" s="131"/>
      <c r="I109" s="134">
        <v>1.48</v>
      </c>
      <c r="J109" s="139"/>
      <c r="K109" s="131"/>
      <c r="L109" s="139"/>
      <c r="M109" s="131"/>
      <c r="N109" s="140"/>
      <c r="AA109" s="119"/>
      <c r="AB109" s="126"/>
      <c r="AC109" s="126"/>
      <c r="AG109" s="87" t="s">
        <v>320</v>
      </c>
      <c r="AI109" s="126"/>
    </row>
    <row r="110" spans="1:35" customFormat="1" ht="22.5" x14ac:dyDescent="0.2">
      <c r="A110" s="141"/>
      <c r="B110" s="128"/>
      <c r="C110" s="346" t="s">
        <v>298</v>
      </c>
      <c r="D110" s="346"/>
      <c r="E110" s="346"/>
      <c r="F110" s="142"/>
      <c r="G110" s="143"/>
      <c r="H110" s="143"/>
      <c r="I110" s="143"/>
      <c r="J110" s="144">
        <v>466.13</v>
      </c>
      <c r="K110" s="143"/>
      <c r="L110" s="144">
        <v>932.26</v>
      </c>
      <c r="M110" s="143"/>
      <c r="N110" s="145"/>
      <c r="AA110" s="119"/>
      <c r="AB110" s="126"/>
      <c r="AC110" s="126"/>
      <c r="AH110" s="87" t="s">
        <v>298</v>
      </c>
      <c r="AI110" s="126"/>
    </row>
    <row r="111" spans="1:35" customFormat="1" ht="14.25" x14ac:dyDescent="0.2">
      <c r="A111" s="137"/>
      <c r="B111" s="128"/>
      <c r="C111" s="325" t="s">
        <v>299</v>
      </c>
      <c r="D111" s="325"/>
      <c r="E111" s="325"/>
      <c r="F111" s="130"/>
      <c r="G111" s="131"/>
      <c r="H111" s="131"/>
      <c r="I111" s="131"/>
      <c r="J111" s="139"/>
      <c r="K111" s="131"/>
      <c r="L111" s="132">
        <v>100.32</v>
      </c>
      <c r="M111" s="131"/>
      <c r="N111" s="135">
        <v>5977</v>
      </c>
      <c r="AA111" s="119"/>
      <c r="AB111" s="126"/>
      <c r="AC111" s="126"/>
      <c r="AG111" s="87" t="s">
        <v>299</v>
      </c>
      <c r="AI111" s="126"/>
    </row>
    <row r="112" spans="1:35" customFormat="1" ht="56.25" x14ac:dyDescent="0.2">
      <c r="A112" s="137"/>
      <c r="B112" s="128" t="s">
        <v>321</v>
      </c>
      <c r="C112" s="325" t="s">
        <v>322</v>
      </c>
      <c r="D112" s="325"/>
      <c r="E112" s="325"/>
      <c r="F112" s="130" t="s">
        <v>172</v>
      </c>
      <c r="G112" s="146">
        <v>102</v>
      </c>
      <c r="H112" s="131"/>
      <c r="I112" s="146">
        <v>102</v>
      </c>
      <c r="J112" s="139"/>
      <c r="K112" s="131"/>
      <c r="L112" s="132">
        <v>102.33</v>
      </c>
      <c r="M112" s="131"/>
      <c r="N112" s="135">
        <v>6097</v>
      </c>
      <c r="AA112" s="119"/>
      <c r="AB112" s="126"/>
      <c r="AC112" s="126"/>
      <c r="AG112" s="87" t="s">
        <v>322</v>
      </c>
      <c r="AI112" s="126"/>
    </row>
    <row r="113" spans="1:35" customFormat="1" ht="56.25" x14ac:dyDescent="0.2">
      <c r="A113" s="137"/>
      <c r="B113" s="128" t="s">
        <v>323</v>
      </c>
      <c r="C113" s="325" t="s">
        <v>324</v>
      </c>
      <c r="D113" s="325"/>
      <c r="E113" s="325"/>
      <c r="F113" s="130" t="s">
        <v>172</v>
      </c>
      <c r="G113" s="146">
        <v>51</v>
      </c>
      <c r="H113" s="131"/>
      <c r="I113" s="146">
        <v>51</v>
      </c>
      <c r="J113" s="139"/>
      <c r="K113" s="131"/>
      <c r="L113" s="132">
        <v>51.16</v>
      </c>
      <c r="M113" s="131"/>
      <c r="N113" s="135">
        <v>3048</v>
      </c>
      <c r="AA113" s="119"/>
      <c r="AB113" s="126"/>
      <c r="AC113" s="126"/>
      <c r="AG113" s="87" t="s">
        <v>324</v>
      </c>
      <c r="AI113" s="126"/>
    </row>
    <row r="114" spans="1:35" customFormat="1" ht="22.5" x14ac:dyDescent="0.2">
      <c r="A114" s="147"/>
      <c r="B114" s="197"/>
      <c r="C114" s="343" t="s">
        <v>171</v>
      </c>
      <c r="D114" s="343"/>
      <c r="E114" s="343"/>
      <c r="F114" s="121"/>
      <c r="G114" s="122"/>
      <c r="H114" s="122"/>
      <c r="I114" s="122"/>
      <c r="J114" s="124"/>
      <c r="K114" s="122"/>
      <c r="L114" s="156">
        <v>1085.75</v>
      </c>
      <c r="M114" s="143"/>
      <c r="N114" s="149">
        <v>22635</v>
      </c>
      <c r="AA114" s="119"/>
      <c r="AB114" s="126"/>
      <c r="AC114" s="126"/>
      <c r="AI114" s="126" t="s">
        <v>171</v>
      </c>
    </row>
    <row r="115" spans="1:35" customFormat="1" ht="56.25" x14ac:dyDescent="0.2">
      <c r="A115" s="120" t="s">
        <v>302</v>
      </c>
      <c r="B115" s="196" t="s">
        <v>470</v>
      </c>
      <c r="C115" s="343" t="s">
        <v>471</v>
      </c>
      <c r="D115" s="343"/>
      <c r="E115" s="343"/>
      <c r="F115" s="121" t="s">
        <v>259</v>
      </c>
      <c r="G115" s="122"/>
      <c r="H115" s="122"/>
      <c r="I115" s="123">
        <v>1</v>
      </c>
      <c r="J115" s="124"/>
      <c r="K115" s="122"/>
      <c r="L115" s="124"/>
      <c r="M115" s="122"/>
      <c r="N115" s="125"/>
      <c r="AA115" s="119"/>
      <c r="AB115" s="126"/>
      <c r="AC115" s="126" t="s">
        <v>471</v>
      </c>
      <c r="AI115" s="126"/>
    </row>
    <row r="116" spans="1:35" customFormat="1" ht="22.5" x14ac:dyDescent="0.2">
      <c r="A116" s="137"/>
      <c r="B116" s="128" t="s">
        <v>401</v>
      </c>
      <c r="C116" s="325" t="s">
        <v>402</v>
      </c>
      <c r="D116" s="325"/>
      <c r="E116" s="325"/>
      <c r="F116" s="130" t="s">
        <v>296</v>
      </c>
      <c r="G116" s="134">
        <v>3.09</v>
      </c>
      <c r="H116" s="131"/>
      <c r="I116" s="134">
        <v>3.09</v>
      </c>
      <c r="J116" s="132">
        <v>9.92</v>
      </c>
      <c r="K116" s="131"/>
      <c r="L116" s="132">
        <v>30.65</v>
      </c>
      <c r="M116" s="131"/>
      <c r="N116" s="140"/>
      <c r="AA116" s="119"/>
      <c r="AB116" s="126"/>
      <c r="AC116" s="126"/>
      <c r="AE116" s="87" t="s">
        <v>402</v>
      </c>
      <c r="AI116" s="126"/>
    </row>
    <row r="117" spans="1:35" customFormat="1" ht="56.25" x14ac:dyDescent="0.2">
      <c r="A117" s="137"/>
      <c r="B117" s="128" t="s">
        <v>406</v>
      </c>
      <c r="C117" s="325" t="s">
        <v>407</v>
      </c>
      <c r="D117" s="325"/>
      <c r="E117" s="325"/>
      <c r="F117" s="130" t="s">
        <v>405</v>
      </c>
      <c r="G117" s="134">
        <v>0.27</v>
      </c>
      <c r="H117" s="131"/>
      <c r="I117" s="134">
        <v>0.27</v>
      </c>
      <c r="J117" s="132">
        <v>115.4</v>
      </c>
      <c r="K117" s="131"/>
      <c r="L117" s="132">
        <v>31.16</v>
      </c>
      <c r="M117" s="131"/>
      <c r="N117" s="140"/>
      <c r="AA117" s="119"/>
      <c r="AB117" s="126"/>
      <c r="AC117" s="126"/>
      <c r="AE117" s="87" t="s">
        <v>407</v>
      </c>
      <c r="AI117" s="126"/>
    </row>
    <row r="118" spans="1:35" customFormat="1" ht="45" x14ac:dyDescent="0.2">
      <c r="A118" s="137"/>
      <c r="B118" s="128" t="s">
        <v>408</v>
      </c>
      <c r="C118" s="325" t="s">
        <v>409</v>
      </c>
      <c r="D118" s="325"/>
      <c r="E118" s="325"/>
      <c r="F118" s="130" t="s">
        <v>405</v>
      </c>
      <c r="G118" s="134">
        <v>0.27</v>
      </c>
      <c r="H118" s="131"/>
      <c r="I118" s="134">
        <v>0.27</v>
      </c>
      <c r="J118" s="132">
        <v>65.709999999999994</v>
      </c>
      <c r="K118" s="131"/>
      <c r="L118" s="132">
        <v>17.739999999999998</v>
      </c>
      <c r="M118" s="131"/>
      <c r="N118" s="140"/>
      <c r="AA118" s="119"/>
      <c r="AB118" s="126"/>
      <c r="AC118" s="126"/>
      <c r="AE118" s="87" t="s">
        <v>409</v>
      </c>
      <c r="AI118" s="126"/>
    </row>
    <row r="119" spans="1:35" customFormat="1" ht="56.25" x14ac:dyDescent="0.2">
      <c r="A119" s="137"/>
      <c r="B119" s="128" t="s">
        <v>412</v>
      </c>
      <c r="C119" s="325" t="s">
        <v>413</v>
      </c>
      <c r="D119" s="325"/>
      <c r="E119" s="325"/>
      <c r="F119" s="130" t="s">
        <v>405</v>
      </c>
      <c r="G119" s="134">
        <v>0.68</v>
      </c>
      <c r="H119" s="131"/>
      <c r="I119" s="134">
        <v>0.68</v>
      </c>
      <c r="J119" s="132">
        <v>8.1</v>
      </c>
      <c r="K119" s="131"/>
      <c r="L119" s="132">
        <v>5.51</v>
      </c>
      <c r="M119" s="131"/>
      <c r="N119" s="140"/>
      <c r="AA119" s="119"/>
      <c r="AB119" s="126"/>
      <c r="AC119" s="126"/>
      <c r="AE119" s="87" t="s">
        <v>413</v>
      </c>
      <c r="AI119" s="126"/>
    </row>
    <row r="120" spans="1:35" customFormat="1" ht="45" x14ac:dyDescent="0.2">
      <c r="A120" s="137"/>
      <c r="B120" s="128" t="s">
        <v>414</v>
      </c>
      <c r="C120" s="325" t="s">
        <v>415</v>
      </c>
      <c r="D120" s="325"/>
      <c r="E120" s="325"/>
      <c r="F120" s="130" t="s">
        <v>361</v>
      </c>
      <c r="G120" s="134">
        <v>0.25</v>
      </c>
      <c r="H120" s="131"/>
      <c r="I120" s="134">
        <v>0.25</v>
      </c>
      <c r="J120" s="132">
        <v>10.57</v>
      </c>
      <c r="K120" s="131"/>
      <c r="L120" s="132">
        <v>2.64</v>
      </c>
      <c r="M120" s="131"/>
      <c r="N120" s="140"/>
      <c r="AA120" s="119"/>
      <c r="AB120" s="126"/>
      <c r="AC120" s="126"/>
      <c r="AE120" s="87" t="s">
        <v>415</v>
      </c>
      <c r="AI120" s="126"/>
    </row>
    <row r="121" spans="1:35" customFormat="1" ht="33.75" x14ac:dyDescent="0.2">
      <c r="A121" s="137"/>
      <c r="B121" s="128" t="s">
        <v>416</v>
      </c>
      <c r="C121" s="325" t="s">
        <v>417</v>
      </c>
      <c r="D121" s="325"/>
      <c r="E121" s="325"/>
      <c r="F121" s="130" t="s">
        <v>361</v>
      </c>
      <c r="G121" s="134">
        <v>0.06</v>
      </c>
      <c r="H121" s="131"/>
      <c r="I121" s="134">
        <v>0.06</v>
      </c>
      <c r="J121" s="132">
        <v>9.0399999999999991</v>
      </c>
      <c r="K121" s="131"/>
      <c r="L121" s="132">
        <v>0.54</v>
      </c>
      <c r="M121" s="131"/>
      <c r="N121" s="140"/>
      <c r="AA121" s="119"/>
      <c r="AB121" s="126"/>
      <c r="AC121" s="126"/>
      <c r="AE121" s="87" t="s">
        <v>417</v>
      </c>
      <c r="AI121" s="126"/>
    </row>
    <row r="122" spans="1:35" customFormat="1" ht="67.5" x14ac:dyDescent="0.2">
      <c r="A122" s="137"/>
      <c r="B122" s="128" t="s">
        <v>418</v>
      </c>
      <c r="C122" s="325" t="s">
        <v>419</v>
      </c>
      <c r="D122" s="325"/>
      <c r="E122" s="325"/>
      <c r="F122" s="130" t="s">
        <v>360</v>
      </c>
      <c r="G122" s="138">
        <v>2.5000000000000001E-2</v>
      </c>
      <c r="H122" s="131"/>
      <c r="I122" s="138">
        <v>2.5000000000000001E-2</v>
      </c>
      <c r="J122" s="154">
        <v>11500</v>
      </c>
      <c r="K122" s="131"/>
      <c r="L122" s="132">
        <v>287.5</v>
      </c>
      <c r="M122" s="131"/>
      <c r="N122" s="140"/>
      <c r="AA122" s="119"/>
      <c r="AB122" s="126"/>
      <c r="AC122" s="126"/>
      <c r="AE122" s="87" t="s">
        <v>419</v>
      </c>
      <c r="AI122" s="126"/>
    </row>
    <row r="123" spans="1:35" customFormat="1" ht="14.25" x14ac:dyDescent="0.2">
      <c r="A123" s="137"/>
      <c r="B123" s="128" t="s">
        <v>422</v>
      </c>
      <c r="C123" s="325" t="s">
        <v>423</v>
      </c>
      <c r="D123" s="325"/>
      <c r="E123" s="325"/>
      <c r="F123" s="130" t="s">
        <v>361</v>
      </c>
      <c r="G123" s="134">
        <v>0.03</v>
      </c>
      <c r="H123" s="131"/>
      <c r="I123" s="134">
        <v>0.03</v>
      </c>
      <c r="J123" s="132">
        <v>28.6</v>
      </c>
      <c r="K123" s="131"/>
      <c r="L123" s="132">
        <v>0.86</v>
      </c>
      <c r="M123" s="131"/>
      <c r="N123" s="140"/>
      <c r="AA123" s="119"/>
      <c r="AB123" s="126"/>
      <c r="AC123" s="126"/>
      <c r="AE123" s="87" t="s">
        <v>423</v>
      </c>
      <c r="AI123" s="126"/>
    </row>
    <row r="124" spans="1:35" customFormat="1" ht="67.5" x14ac:dyDescent="0.2">
      <c r="A124" s="137"/>
      <c r="B124" s="128" t="s">
        <v>427</v>
      </c>
      <c r="C124" s="325" t="s">
        <v>428</v>
      </c>
      <c r="D124" s="325"/>
      <c r="E124" s="325"/>
      <c r="F124" s="130" t="s">
        <v>429</v>
      </c>
      <c r="G124" s="134">
        <v>0.61</v>
      </c>
      <c r="H124" s="131"/>
      <c r="I124" s="134">
        <v>0.61</v>
      </c>
      <c r="J124" s="132">
        <v>1</v>
      </c>
      <c r="K124" s="131"/>
      <c r="L124" s="132">
        <v>0.61</v>
      </c>
      <c r="M124" s="131"/>
      <c r="N124" s="140"/>
      <c r="AA124" s="119"/>
      <c r="AB124" s="126"/>
      <c r="AC124" s="126"/>
      <c r="AE124" s="87" t="s">
        <v>428</v>
      </c>
      <c r="AI124" s="126"/>
    </row>
    <row r="125" spans="1:35" customFormat="1" ht="14.25" x14ac:dyDescent="0.2">
      <c r="A125" s="129"/>
      <c r="B125" s="128" t="s">
        <v>295</v>
      </c>
      <c r="C125" s="325" t="s">
        <v>23</v>
      </c>
      <c r="D125" s="325"/>
      <c r="E125" s="325"/>
      <c r="F125" s="130"/>
      <c r="G125" s="131"/>
      <c r="H125" s="131"/>
      <c r="I125" s="131"/>
      <c r="J125" s="132">
        <v>30.65</v>
      </c>
      <c r="K125" s="131"/>
      <c r="L125" s="132">
        <v>30.65</v>
      </c>
      <c r="M125" s="134">
        <v>59.58</v>
      </c>
      <c r="N125" s="135">
        <v>1826</v>
      </c>
      <c r="AA125" s="119"/>
      <c r="AB125" s="126"/>
      <c r="AC125" s="126"/>
      <c r="AF125" s="87" t="s">
        <v>23</v>
      </c>
      <c r="AI125" s="126"/>
    </row>
    <row r="126" spans="1:35" customFormat="1" ht="14.25" x14ac:dyDescent="0.2">
      <c r="A126" s="129"/>
      <c r="B126" s="128" t="s">
        <v>300</v>
      </c>
      <c r="C126" s="325" t="s">
        <v>4</v>
      </c>
      <c r="D126" s="325"/>
      <c r="E126" s="325"/>
      <c r="F126" s="130"/>
      <c r="G126" s="131"/>
      <c r="H126" s="131"/>
      <c r="I126" s="131"/>
      <c r="J126" s="132">
        <v>54.41</v>
      </c>
      <c r="K126" s="131"/>
      <c r="L126" s="132">
        <v>54.41</v>
      </c>
      <c r="M126" s="134">
        <v>15.64</v>
      </c>
      <c r="N126" s="136">
        <v>851</v>
      </c>
      <c r="AA126" s="119"/>
      <c r="AB126" s="126"/>
      <c r="AC126" s="126"/>
      <c r="AF126" s="87" t="s">
        <v>4</v>
      </c>
      <c r="AI126" s="126"/>
    </row>
    <row r="127" spans="1:35" customFormat="1" ht="14.25" x14ac:dyDescent="0.2">
      <c r="A127" s="129"/>
      <c r="B127" s="128" t="s">
        <v>301</v>
      </c>
      <c r="C127" s="325" t="s">
        <v>173</v>
      </c>
      <c r="D127" s="325"/>
      <c r="E127" s="325"/>
      <c r="F127" s="130"/>
      <c r="G127" s="131"/>
      <c r="H127" s="131"/>
      <c r="I127" s="131"/>
      <c r="J127" s="132">
        <v>6.78</v>
      </c>
      <c r="K127" s="131"/>
      <c r="L127" s="132">
        <v>6.78</v>
      </c>
      <c r="M127" s="134">
        <v>59.58</v>
      </c>
      <c r="N127" s="136">
        <v>404</v>
      </c>
      <c r="AA127" s="119"/>
      <c r="AB127" s="126"/>
      <c r="AC127" s="126"/>
      <c r="AF127" s="87" t="s">
        <v>173</v>
      </c>
      <c r="AI127" s="126"/>
    </row>
    <row r="128" spans="1:35" customFormat="1" ht="14.25" x14ac:dyDescent="0.2">
      <c r="A128" s="129"/>
      <c r="B128" s="128" t="s">
        <v>302</v>
      </c>
      <c r="C128" s="325" t="s">
        <v>319</v>
      </c>
      <c r="D128" s="325"/>
      <c r="E128" s="325"/>
      <c r="F128" s="130"/>
      <c r="G128" s="131"/>
      <c r="H128" s="131"/>
      <c r="I128" s="131"/>
      <c r="J128" s="132">
        <v>292.14999999999998</v>
      </c>
      <c r="K128" s="131"/>
      <c r="L128" s="132">
        <v>292.14999999999998</v>
      </c>
      <c r="M128" s="134">
        <v>8.9700000000000006</v>
      </c>
      <c r="N128" s="135">
        <v>2621</v>
      </c>
      <c r="AA128" s="119"/>
      <c r="AB128" s="126"/>
      <c r="AC128" s="126"/>
      <c r="AF128" s="87" t="s">
        <v>319</v>
      </c>
      <c r="AI128" s="126"/>
    </row>
    <row r="129" spans="1:35" customFormat="1" ht="14.25" x14ac:dyDescent="0.2">
      <c r="A129" s="137"/>
      <c r="B129" s="128"/>
      <c r="C129" s="325" t="s">
        <v>297</v>
      </c>
      <c r="D129" s="325"/>
      <c r="E129" s="325"/>
      <c r="F129" s="130" t="s">
        <v>296</v>
      </c>
      <c r="G129" s="134">
        <v>3.09</v>
      </c>
      <c r="H129" s="131"/>
      <c r="I129" s="134">
        <v>3.09</v>
      </c>
      <c r="J129" s="139"/>
      <c r="K129" s="131"/>
      <c r="L129" s="139"/>
      <c r="M129" s="131"/>
      <c r="N129" s="140"/>
      <c r="AA129" s="119"/>
      <c r="AB129" s="126"/>
      <c r="AC129" s="126"/>
      <c r="AG129" s="87" t="s">
        <v>297</v>
      </c>
      <c r="AI129" s="126"/>
    </row>
    <row r="130" spans="1:35" customFormat="1" ht="14.25" x14ac:dyDescent="0.2">
      <c r="A130" s="137"/>
      <c r="B130" s="128"/>
      <c r="C130" s="325" t="s">
        <v>320</v>
      </c>
      <c r="D130" s="325"/>
      <c r="E130" s="325"/>
      <c r="F130" s="130" t="s">
        <v>296</v>
      </c>
      <c r="G130" s="134">
        <v>0.54</v>
      </c>
      <c r="H130" s="131"/>
      <c r="I130" s="134">
        <v>0.54</v>
      </c>
      <c r="J130" s="139"/>
      <c r="K130" s="131"/>
      <c r="L130" s="139"/>
      <c r="M130" s="131"/>
      <c r="N130" s="140"/>
      <c r="AA130" s="119"/>
      <c r="AB130" s="126"/>
      <c r="AC130" s="126"/>
      <c r="AG130" s="87" t="s">
        <v>320</v>
      </c>
      <c r="AI130" s="126"/>
    </row>
    <row r="131" spans="1:35" customFormat="1" ht="22.5" x14ac:dyDescent="0.2">
      <c r="A131" s="141"/>
      <c r="B131" s="128"/>
      <c r="C131" s="346" t="s">
        <v>298</v>
      </c>
      <c r="D131" s="346"/>
      <c r="E131" s="346"/>
      <c r="F131" s="142"/>
      <c r="G131" s="143"/>
      <c r="H131" s="143"/>
      <c r="I131" s="143"/>
      <c r="J131" s="144">
        <v>377.21</v>
      </c>
      <c r="K131" s="143"/>
      <c r="L131" s="144">
        <v>377.21</v>
      </c>
      <c r="M131" s="143"/>
      <c r="N131" s="145"/>
      <c r="AA131" s="119"/>
      <c r="AB131" s="126"/>
      <c r="AC131" s="126"/>
      <c r="AH131" s="87" t="s">
        <v>298</v>
      </c>
      <c r="AI131" s="126"/>
    </row>
    <row r="132" spans="1:35" customFormat="1" ht="14.25" x14ac:dyDescent="0.2">
      <c r="A132" s="137"/>
      <c r="B132" s="128"/>
      <c r="C132" s="325" t="s">
        <v>299</v>
      </c>
      <c r="D132" s="325"/>
      <c r="E132" s="325"/>
      <c r="F132" s="130"/>
      <c r="G132" s="131"/>
      <c r="H132" s="131"/>
      <c r="I132" s="131"/>
      <c r="J132" s="139"/>
      <c r="K132" s="131"/>
      <c r="L132" s="132">
        <v>37.43</v>
      </c>
      <c r="M132" s="131"/>
      <c r="N132" s="135">
        <v>2230</v>
      </c>
      <c r="AA132" s="119"/>
      <c r="AB132" s="126"/>
      <c r="AC132" s="126"/>
      <c r="AG132" s="87" t="s">
        <v>299</v>
      </c>
      <c r="AI132" s="126"/>
    </row>
    <row r="133" spans="1:35" customFormat="1" ht="56.25" x14ac:dyDescent="0.2">
      <c r="A133" s="137"/>
      <c r="B133" s="128" t="s">
        <v>321</v>
      </c>
      <c r="C133" s="325" t="s">
        <v>322</v>
      </c>
      <c r="D133" s="325"/>
      <c r="E133" s="325"/>
      <c r="F133" s="130" t="s">
        <v>172</v>
      </c>
      <c r="G133" s="146">
        <v>102</v>
      </c>
      <c r="H133" s="131"/>
      <c r="I133" s="146">
        <v>102</v>
      </c>
      <c r="J133" s="139"/>
      <c r="K133" s="131"/>
      <c r="L133" s="132">
        <v>38.18</v>
      </c>
      <c r="M133" s="131"/>
      <c r="N133" s="135">
        <v>2275</v>
      </c>
      <c r="AA133" s="119"/>
      <c r="AB133" s="126"/>
      <c r="AC133" s="126"/>
      <c r="AG133" s="87" t="s">
        <v>322</v>
      </c>
      <c r="AI133" s="126"/>
    </row>
    <row r="134" spans="1:35" customFormat="1" ht="56.25" x14ac:dyDescent="0.2">
      <c r="A134" s="137"/>
      <c r="B134" s="128" t="s">
        <v>323</v>
      </c>
      <c r="C134" s="325" t="s">
        <v>324</v>
      </c>
      <c r="D134" s="325"/>
      <c r="E134" s="325"/>
      <c r="F134" s="130" t="s">
        <v>172</v>
      </c>
      <c r="G134" s="146">
        <v>51</v>
      </c>
      <c r="H134" s="131"/>
      <c r="I134" s="146">
        <v>51</v>
      </c>
      <c r="J134" s="139"/>
      <c r="K134" s="131"/>
      <c r="L134" s="132">
        <v>19.09</v>
      </c>
      <c r="M134" s="131"/>
      <c r="N134" s="135">
        <v>1137</v>
      </c>
      <c r="AA134" s="119"/>
      <c r="AB134" s="126"/>
      <c r="AC134" s="126"/>
      <c r="AG134" s="87" t="s">
        <v>324</v>
      </c>
      <c r="AI134" s="126"/>
    </row>
    <row r="135" spans="1:35" customFormat="1" ht="22.5" x14ac:dyDescent="0.2">
      <c r="A135" s="147"/>
      <c r="B135" s="197"/>
      <c r="C135" s="343" t="s">
        <v>171</v>
      </c>
      <c r="D135" s="343"/>
      <c r="E135" s="343"/>
      <c r="F135" s="121"/>
      <c r="G135" s="122"/>
      <c r="H135" s="122"/>
      <c r="I135" s="122"/>
      <c r="J135" s="124"/>
      <c r="K135" s="122"/>
      <c r="L135" s="148">
        <v>434.48</v>
      </c>
      <c r="M135" s="143"/>
      <c r="N135" s="149">
        <v>8710</v>
      </c>
      <c r="AA135" s="119"/>
      <c r="AB135" s="126"/>
      <c r="AC135" s="126"/>
      <c r="AI135" s="126" t="s">
        <v>171</v>
      </c>
    </row>
    <row r="136" spans="1:35" customFormat="1" ht="101.25" x14ac:dyDescent="0.2">
      <c r="A136" s="120" t="s">
        <v>303</v>
      </c>
      <c r="B136" s="196" t="s">
        <v>472</v>
      </c>
      <c r="C136" s="343" t="s">
        <v>473</v>
      </c>
      <c r="D136" s="343"/>
      <c r="E136" s="343"/>
      <c r="F136" s="121" t="s">
        <v>259</v>
      </c>
      <c r="G136" s="122"/>
      <c r="H136" s="122"/>
      <c r="I136" s="123">
        <v>2</v>
      </c>
      <c r="J136" s="124"/>
      <c r="K136" s="122"/>
      <c r="L136" s="124"/>
      <c r="M136" s="122"/>
      <c r="N136" s="125"/>
      <c r="AA136" s="119"/>
      <c r="AB136" s="126"/>
      <c r="AC136" s="126" t="s">
        <v>473</v>
      </c>
      <c r="AI136" s="126"/>
    </row>
    <row r="137" spans="1:35" customFormat="1" ht="22.5" x14ac:dyDescent="0.2">
      <c r="A137" s="137"/>
      <c r="B137" s="128" t="s">
        <v>474</v>
      </c>
      <c r="C137" s="325" t="s">
        <v>475</v>
      </c>
      <c r="D137" s="325"/>
      <c r="E137" s="325"/>
      <c r="F137" s="130" t="s">
        <v>296</v>
      </c>
      <c r="G137" s="134">
        <v>2.38</v>
      </c>
      <c r="H137" s="131"/>
      <c r="I137" s="134">
        <v>4.76</v>
      </c>
      <c r="J137" s="132">
        <v>10.35</v>
      </c>
      <c r="K137" s="131"/>
      <c r="L137" s="132">
        <v>49.27</v>
      </c>
      <c r="M137" s="131"/>
      <c r="N137" s="140"/>
      <c r="AA137" s="119"/>
      <c r="AB137" s="126"/>
      <c r="AC137" s="126"/>
      <c r="AE137" s="87" t="s">
        <v>475</v>
      </c>
      <c r="AI137" s="126"/>
    </row>
    <row r="138" spans="1:35" customFormat="1" ht="56.25" x14ac:dyDescent="0.2">
      <c r="A138" s="137"/>
      <c r="B138" s="128" t="s">
        <v>406</v>
      </c>
      <c r="C138" s="325" t="s">
        <v>407</v>
      </c>
      <c r="D138" s="325"/>
      <c r="E138" s="325"/>
      <c r="F138" s="130" t="s">
        <v>405</v>
      </c>
      <c r="G138" s="134">
        <v>0.01</v>
      </c>
      <c r="H138" s="131"/>
      <c r="I138" s="134">
        <v>0.02</v>
      </c>
      <c r="J138" s="132">
        <v>115.4</v>
      </c>
      <c r="K138" s="131"/>
      <c r="L138" s="132">
        <v>2.31</v>
      </c>
      <c r="M138" s="131"/>
      <c r="N138" s="140"/>
      <c r="AA138" s="119"/>
      <c r="AB138" s="126"/>
      <c r="AC138" s="126"/>
      <c r="AE138" s="87" t="s">
        <v>407</v>
      </c>
      <c r="AI138" s="126"/>
    </row>
    <row r="139" spans="1:35" customFormat="1" ht="45" x14ac:dyDescent="0.2">
      <c r="A139" s="137"/>
      <c r="B139" s="128" t="s">
        <v>408</v>
      </c>
      <c r="C139" s="325" t="s">
        <v>409</v>
      </c>
      <c r="D139" s="325"/>
      <c r="E139" s="325"/>
      <c r="F139" s="130" t="s">
        <v>405</v>
      </c>
      <c r="G139" s="134">
        <v>0.01</v>
      </c>
      <c r="H139" s="131"/>
      <c r="I139" s="134">
        <v>0.02</v>
      </c>
      <c r="J139" s="132">
        <v>65.709999999999994</v>
      </c>
      <c r="K139" s="131"/>
      <c r="L139" s="132">
        <v>1.31</v>
      </c>
      <c r="M139" s="131"/>
      <c r="N139" s="140"/>
      <c r="AA139" s="119"/>
      <c r="AB139" s="126"/>
      <c r="AC139" s="126"/>
      <c r="AE139" s="87" t="s">
        <v>409</v>
      </c>
      <c r="AI139" s="126"/>
    </row>
    <row r="140" spans="1:35" customFormat="1" ht="56.25" x14ac:dyDescent="0.2">
      <c r="A140" s="137"/>
      <c r="B140" s="128" t="s">
        <v>412</v>
      </c>
      <c r="C140" s="325" t="s">
        <v>413</v>
      </c>
      <c r="D140" s="325"/>
      <c r="E140" s="325"/>
      <c r="F140" s="130" t="s">
        <v>405</v>
      </c>
      <c r="G140" s="138">
        <v>0.108</v>
      </c>
      <c r="H140" s="131"/>
      <c r="I140" s="138">
        <v>0.216</v>
      </c>
      <c r="J140" s="132">
        <v>8.1</v>
      </c>
      <c r="K140" s="131"/>
      <c r="L140" s="132">
        <v>1.75</v>
      </c>
      <c r="M140" s="131"/>
      <c r="N140" s="140"/>
      <c r="AA140" s="119"/>
      <c r="AB140" s="126"/>
      <c r="AC140" s="126"/>
      <c r="AE140" s="87" t="s">
        <v>413</v>
      </c>
      <c r="AI140" s="126"/>
    </row>
    <row r="141" spans="1:35" customFormat="1" ht="56.25" x14ac:dyDescent="0.2">
      <c r="A141" s="137"/>
      <c r="B141" s="128" t="s">
        <v>455</v>
      </c>
      <c r="C141" s="325" t="s">
        <v>456</v>
      </c>
      <c r="D141" s="325"/>
      <c r="E141" s="325"/>
      <c r="F141" s="130" t="s">
        <v>405</v>
      </c>
      <c r="G141" s="138">
        <v>0.19800000000000001</v>
      </c>
      <c r="H141" s="131"/>
      <c r="I141" s="138">
        <v>0.39600000000000002</v>
      </c>
      <c r="J141" s="132">
        <v>1.1100000000000001</v>
      </c>
      <c r="K141" s="131"/>
      <c r="L141" s="132">
        <v>0.44</v>
      </c>
      <c r="M141" s="131"/>
      <c r="N141" s="140"/>
      <c r="AA141" s="119"/>
      <c r="AB141" s="126"/>
      <c r="AC141" s="126"/>
      <c r="AE141" s="87" t="s">
        <v>456</v>
      </c>
      <c r="AI141" s="126"/>
    </row>
    <row r="142" spans="1:35" customFormat="1" ht="22.5" x14ac:dyDescent="0.2">
      <c r="A142" s="137"/>
      <c r="B142" s="128" t="s">
        <v>457</v>
      </c>
      <c r="C142" s="325" t="s">
        <v>458</v>
      </c>
      <c r="D142" s="325"/>
      <c r="E142" s="325"/>
      <c r="F142" s="130" t="s">
        <v>361</v>
      </c>
      <c r="G142" s="138">
        <v>8.9999999999999993E-3</v>
      </c>
      <c r="H142" s="131"/>
      <c r="I142" s="138">
        <v>1.7999999999999999E-2</v>
      </c>
      <c r="J142" s="132">
        <v>44.97</v>
      </c>
      <c r="K142" s="131"/>
      <c r="L142" s="132">
        <v>0.81</v>
      </c>
      <c r="M142" s="131"/>
      <c r="N142" s="140"/>
      <c r="AA142" s="119"/>
      <c r="AB142" s="126"/>
      <c r="AC142" s="126"/>
      <c r="AE142" s="87" t="s">
        <v>458</v>
      </c>
      <c r="AI142" s="126"/>
    </row>
    <row r="143" spans="1:35" customFormat="1" ht="22.5" x14ac:dyDescent="0.2">
      <c r="A143" s="137"/>
      <c r="B143" s="128" t="s">
        <v>459</v>
      </c>
      <c r="C143" s="325" t="s">
        <v>460</v>
      </c>
      <c r="D143" s="325"/>
      <c r="E143" s="325"/>
      <c r="F143" s="130" t="s">
        <v>361</v>
      </c>
      <c r="G143" s="138">
        <v>4.0000000000000001E-3</v>
      </c>
      <c r="H143" s="131"/>
      <c r="I143" s="138">
        <v>8.0000000000000002E-3</v>
      </c>
      <c r="J143" s="132">
        <v>11.5</v>
      </c>
      <c r="K143" s="131"/>
      <c r="L143" s="132">
        <v>0.09</v>
      </c>
      <c r="M143" s="131"/>
      <c r="N143" s="140"/>
      <c r="AA143" s="119"/>
      <c r="AB143" s="126"/>
      <c r="AC143" s="126"/>
      <c r="AE143" s="87" t="s">
        <v>460</v>
      </c>
      <c r="AI143" s="126"/>
    </row>
    <row r="144" spans="1:35" customFormat="1" ht="78.75" x14ac:dyDescent="0.2">
      <c r="A144" s="137"/>
      <c r="B144" s="128" t="s">
        <v>461</v>
      </c>
      <c r="C144" s="325" t="s">
        <v>462</v>
      </c>
      <c r="D144" s="325"/>
      <c r="E144" s="325"/>
      <c r="F144" s="130" t="s">
        <v>361</v>
      </c>
      <c r="G144" s="138">
        <v>4.2000000000000003E-2</v>
      </c>
      <c r="H144" s="131"/>
      <c r="I144" s="138">
        <v>8.4000000000000005E-2</v>
      </c>
      <c r="J144" s="132">
        <v>30.4</v>
      </c>
      <c r="K144" s="131"/>
      <c r="L144" s="132">
        <v>2.5499999999999998</v>
      </c>
      <c r="M144" s="131"/>
      <c r="N144" s="140"/>
      <c r="AA144" s="119"/>
      <c r="AB144" s="126"/>
      <c r="AC144" s="126"/>
      <c r="AE144" s="87" t="s">
        <v>462</v>
      </c>
      <c r="AI144" s="126"/>
    </row>
    <row r="145" spans="1:35" customFormat="1" ht="45" x14ac:dyDescent="0.2">
      <c r="A145" s="137"/>
      <c r="B145" s="128" t="s">
        <v>414</v>
      </c>
      <c r="C145" s="325" t="s">
        <v>415</v>
      </c>
      <c r="D145" s="325"/>
      <c r="E145" s="325"/>
      <c r="F145" s="130" t="s">
        <v>361</v>
      </c>
      <c r="G145" s="134">
        <v>7.0000000000000007E-2</v>
      </c>
      <c r="H145" s="131"/>
      <c r="I145" s="134">
        <v>0.14000000000000001</v>
      </c>
      <c r="J145" s="132">
        <v>10.57</v>
      </c>
      <c r="K145" s="131"/>
      <c r="L145" s="132">
        <v>1.48</v>
      </c>
      <c r="M145" s="131"/>
      <c r="N145" s="140"/>
      <c r="AA145" s="119"/>
      <c r="AB145" s="126"/>
      <c r="AC145" s="126"/>
      <c r="AE145" s="87" t="s">
        <v>415</v>
      </c>
      <c r="AI145" s="126"/>
    </row>
    <row r="146" spans="1:35" customFormat="1" ht="33.75" x14ac:dyDescent="0.2">
      <c r="A146" s="137"/>
      <c r="B146" s="128" t="s">
        <v>416</v>
      </c>
      <c r="C146" s="325" t="s">
        <v>417</v>
      </c>
      <c r="D146" s="325"/>
      <c r="E146" s="325"/>
      <c r="F146" s="130" t="s">
        <v>361</v>
      </c>
      <c r="G146" s="138">
        <v>0.43099999999999999</v>
      </c>
      <c r="H146" s="131"/>
      <c r="I146" s="138">
        <v>0.86199999999999999</v>
      </c>
      <c r="J146" s="132">
        <v>9.0399999999999991</v>
      </c>
      <c r="K146" s="131"/>
      <c r="L146" s="132">
        <v>7.79</v>
      </c>
      <c r="M146" s="131"/>
      <c r="N146" s="140"/>
      <c r="AA146" s="119"/>
      <c r="AB146" s="126"/>
      <c r="AC146" s="126"/>
      <c r="AE146" s="87" t="s">
        <v>417</v>
      </c>
      <c r="AI146" s="126"/>
    </row>
    <row r="147" spans="1:35" customFormat="1" ht="45" x14ac:dyDescent="0.2">
      <c r="A147" s="137"/>
      <c r="B147" s="128" t="s">
        <v>463</v>
      </c>
      <c r="C147" s="325" t="s">
        <v>464</v>
      </c>
      <c r="D147" s="325"/>
      <c r="E147" s="325"/>
      <c r="F147" s="130" t="s">
        <v>326</v>
      </c>
      <c r="G147" s="138">
        <v>1.4E-2</v>
      </c>
      <c r="H147" s="131"/>
      <c r="I147" s="138">
        <v>2.8000000000000001E-2</v>
      </c>
      <c r="J147" s="132">
        <v>86</v>
      </c>
      <c r="K147" s="131"/>
      <c r="L147" s="132">
        <v>2.41</v>
      </c>
      <c r="M147" s="131"/>
      <c r="N147" s="140"/>
      <c r="AA147" s="119"/>
      <c r="AB147" s="126"/>
      <c r="AC147" s="126"/>
      <c r="AE147" s="87" t="s">
        <v>464</v>
      </c>
      <c r="AI147" s="126"/>
    </row>
    <row r="148" spans="1:35" customFormat="1" ht="14.25" x14ac:dyDescent="0.2">
      <c r="A148" s="137"/>
      <c r="B148" s="128" t="s">
        <v>465</v>
      </c>
      <c r="C148" s="325" t="s">
        <v>466</v>
      </c>
      <c r="D148" s="325"/>
      <c r="E148" s="325"/>
      <c r="F148" s="130" t="s">
        <v>361</v>
      </c>
      <c r="G148" s="138">
        <v>2E-3</v>
      </c>
      <c r="H148" s="131"/>
      <c r="I148" s="138">
        <v>4.0000000000000001E-3</v>
      </c>
      <c r="J148" s="132">
        <v>133.05000000000001</v>
      </c>
      <c r="K148" s="131"/>
      <c r="L148" s="132">
        <v>0.53</v>
      </c>
      <c r="M148" s="131"/>
      <c r="N148" s="140"/>
      <c r="AA148" s="119"/>
      <c r="AB148" s="126"/>
      <c r="AC148" s="126"/>
      <c r="AE148" s="87" t="s">
        <v>466</v>
      </c>
      <c r="AI148" s="126"/>
    </row>
    <row r="149" spans="1:35" customFormat="1" ht="67.5" x14ac:dyDescent="0.2">
      <c r="A149" s="137"/>
      <c r="B149" s="128" t="s">
        <v>418</v>
      </c>
      <c r="C149" s="325" t="s">
        <v>419</v>
      </c>
      <c r="D149" s="325"/>
      <c r="E149" s="325"/>
      <c r="F149" s="130" t="s">
        <v>360</v>
      </c>
      <c r="G149" s="138">
        <v>3.0000000000000001E-3</v>
      </c>
      <c r="H149" s="131"/>
      <c r="I149" s="138">
        <v>6.0000000000000001E-3</v>
      </c>
      <c r="J149" s="154">
        <v>11500</v>
      </c>
      <c r="K149" s="131"/>
      <c r="L149" s="132">
        <v>69</v>
      </c>
      <c r="M149" s="131"/>
      <c r="N149" s="140"/>
      <c r="AA149" s="119"/>
      <c r="AB149" s="126"/>
      <c r="AC149" s="126"/>
      <c r="AE149" s="87" t="s">
        <v>419</v>
      </c>
      <c r="AI149" s="126"/>
    </row>
    <row r="150" spans="1:35" customFormat="1" ht="14.25" x14ac:dyDescent="0.2">
      <c r="A150" s="137"/>
      <c r="B150" s="128" t="s">
        <v>422</v>
      </c>
      <c r="C150" s="325" t="s">
        <v>423</v>
      </c>
      <c r="D150" s="325"/>
      <c r="E150" s="325"/>
      <c r="F150" s="130" t="s">
        <v>361</v>
      </c>
      <c r="G150" s="138">
        <v>4.7E-2</v>
      </c>
      <c r="H150" s="131"/>
      <c r="I150" s="138">
        <v>9.4E-2</v>
      </c>
      <c r="J150" s="132">
        <v>28.6</v>
      </c>
      <c r="K150" s="131"/>
      <c r="L150" s="132">
        <v>2.69</v>
      </c>
      <c r="M150" s="131"/>
      <c r="N150" s="140"/>
      <c r="AA150" s="119"/>
      <c r="AB150" s="126"/>
      <c r="AC150" s="126"/>
      <c r="AE150" s="87" t="s">
        <v>423</v>
      </c>
      <c r="AI150" s="126"/>
    </row>
    <row r="151" spans="1:35" customFormat="1" ht="33.75" x14ac:dyDescent="0.2">
      <c r="A151" s="137"/>
      <c r="B151" s="128" t="s">
        <v>467</v>
      </c>
      <c r="C151" s="325" t="s">
        <v>468</v>
      </c>
      <c r="D151" s="325"/>
      <c r="E151" s="325"/>
      <c r="F151" s="130" t="s">
        <v>361</v>
      </c>
      <c r="G151" s="138">
        <v>1.6E-2</v>
      </c>
      <c r="H151" s="131"/>
      <c r="I151" s="138">
        <v>3.2000000000000001E-2</v>
      </c>
      <c r="J151" s="132">
        <v>35.630000000000003</v>
      </c>
      <c r="K151" s="131"/>
      <c r="L151" s="132">
        <v>1.1399999999999999</v>
      </c>
      <c r="M151" s="131"/>
      <c r="N151" s="140"/>
      <c r="AA151" s="119"/>
      <c r="AB151" s="126"/>
      <c r="AC151" s="126"/>
      <c r="AE151" s="87" t="s">
        <v>468</v>
      </c>
      <c r="AI151" s="126"/>
    </row>
    <row r="152" spans="1:35" customFormat="1" ht="33.75" x14ac:dyDescent="0.2">
      <c r="A152" s="137"/>
      <c r="B152" s="128" t="s">
        <v>424</v>
      </c>
      <c r="C152" s="325" t="s">
        <v>425</v>
      </c>
      <c r="D152" s="325"/>
      <c r="E152" s="325"/>
      <c r="F152" s="130" t="s">
        <v>426</v>
      </c>
      <c r="G152" s="133">
        <v>0.1</v>
      </c>
      <c r="H152" s="131"/>
      <c r="I152" s="133">
        <v>0.2</v>
      </c>
      <c r="J152" s="132">
        <v>39</v>
      </c>
      <c r="K152" s="131"/>
      <c r="L152" s="132">
        <v>7.8</v>
      </c>
      <c r="M152" s="131"/>
      <c r="N152" s="140"/>
      <c r="AA152" s="119"/>
      <c r="AB152" s="126"/>
      <c r="AC152" s="126"/>
      <c r="AE152" s="87" t="s">
        <v>425</v>
      </c>
      <c r="AI152" s="126"/>
    </row>
    <row r="153" spans="1:35" customFormat="1" ht="67.5" x14ac:dyDescent="0.2">
      <c r="A153" s="137"/>
      <c r="B153" s="128" t="s">
        <v>427</v>
      </c>
      <c r="C153" s="325" t="s">
        <v>428</v>
      </c>
      <c r="D153" s="325"/>
      <c r="E153" s="325"/>
      <c r="F153" s="130" t="s">
        <v>429</v>
      </c>
      <c r="G153" s="134">
        <v>0.49</v>
      </c>
      <c r="H153" s="131"/>
      <c r="I153" s="134">
        <v>0.98</v>
      </c>
      <c r="J153" s="132">
        <v>1</v>
      </c>
      <c r="K153" s="131"/>
      <c r="L153" s="132">
        <v>0.98</v>
      </c>
      <c r="M153" s="131"/>
      <c r="N153" s="140"/>
      <c r="AA153" s="119"/>
      <c r="AB153" s="126"/>
      <c r="AC153" s="126"/>
      <c r="AE153" s="87" t="s">
        <v>428</v>
      </c>
      <c r="AI153" s="126"/>
    </row>
    <row r="154" spans="1:35" customFormat="1" ht="14.25" x14ac:dyDescent="0.2">
      <c r="A154" s="129"/>
      <c r="B154" s="128" t="s">
        <v>295</v>
      </c>
      <c r="C154" s="325" t="s">
        <v>23</v>
      </c>
      <c r="D154" s="325"/>
      <c r="E154" s="325"/>
      <c r="F154" s="130"/>
      <c r="G154" s="131"/>
      <c r="H154" s="131"/>
      <c r="I154" s="131"/>
      <c r="J154" s="132">
        <v>24.63</v>
      </c>
      <c r="K154" s="131"/>
      <c r="L154" s="132">
        <v>49.26</v>
      </c>
      <c r="M154" s="134">
        <v>59.58</v>
      </c>
      <c r="N154" s="135">
        <v>2935</v>
      </c>
      <c r="AA154" s="119"/>
      <c r="AB154" s="126"/>
      <c r="AC154" s="126"/>
      <c r="AF154" s="87" t="s">
        <v>23</v>
      </c>
      <c r="AI154" s="126"/>
    </row>
    <row r="155" spans="1:35" customFormat="1" ht="14.25" x14ac:dyDescent="0.2">
      <c r="A155" s="129"/>
      <c r="B155" s="128" t="s">
        <v>300</v>
      </c>
      <c r="C155" s="325" t="s">
        <v>4</v>
      </c>
      <c r="D155" s="325"/>
      <c r="E155" s="325"/>
      <c r="F155" s="130"/>
      <c r="G155" s="131"/>
      <c r="H155" s="131"/>
      <c r="I155" s="131"/>
      <c r="J155" s="132">
        <v>2.9</v>
      </c>
      <c r="K155" s="131"/>
      <c r="L155" s="132">
        <v>5.8</v>
      </c>
      <c r="M155" s="134">
        <v>15.64</v>
      </c>
      <c r="N155" s="136">
        <v>91</v>
      </c>
      <c r="AA155" s="119"/>
      <c r="AB155" s="126"/>
      <c r="AC155" s="126"/>
      <c r="AF155" s="87" t="s">
        <v>4</v>
      </c>
      <c r="AI155" s="126"/>
    </row>
    <row r="156" spans="1:35" customFormat="1" ht="14.25" x14ac:dyDescent="0.2">
      <c r="A156" s="129"/>
      <c r="B156" s="128" t="s">
        <v>301</v>
      </c>
      <c r="C156" s="325" t="s">
        <v>173</v>
      </c>
      <c r="D156" s="325"/>
      <c r="E156" s="325"/>
      <c r="F156" s="130"/>
      <c r="G156" s="131"/>
      <c r="H156" s="131"/>
      <c r="I156" s="131"/>
      <c r="J156" s="132">
        <v>0.26</v>
      </c>
      <c r="K156" s="131"/>
      <c r="L156" s="132">
        <v>0.52</v>
      </c>
      <c r="M156" s="134">
        <v>59.58</v>
      </c>
      <c r="N156" s="136">
        <v>31</v>
      </c>
      <c r="AA156" s="119"/>
      <c r="AB156" s="126"/>
      <c r="AC156" s="126"/>
      <c r="AF156" s="87" t="s">
        <v>173</v>
      </c>
      <c r="AI156" s="126"/>
    </row>
    <row r="157" spans="1:35" customFormat="1" ht="14.25" x14ac:dyDescent="0.2">
      <c r="A157" s="129"/>
      <c r="B157" s="128" t="s">
        <v>302</v>
      </c>
      <c r="C157" s="325" t="s">
        <v>319</v>
      </c>
      <c r="D157" s="325"/>
      <c r="E157" s="325"/>
      <c r="F157" s="130"/>
      <c r="G157" s="131"/>
      <c r="H157" s="131"/>
      <c r="I157" s="131"/>
      <c r="J157" s="132">
        <v>48.64</v>
      </c>
      <c r="K157" s="131"/>
      <c r="L157" s="132">
        <v>97.28</v>
      </c>
      <c r="M157" s="134">
        <v>8.9700000000000006</v>
      </c>
      <c r="N157" s="136">
        <v>873</v>
      </c>
      <c r="AA157" s="119"/>
      <c r="AB157" s="126"/>
      <c r="AC157" s="126"/>
      <c r="AF157" s="87" t="s">
        <v>319</v>
      </c>
      <c r="AI157" s="126"/>
    </row>
    <row r="158" spans="1:35" customFormat="1" ht="14.25" x14ac:dyDescent="0.2">
      <c r="A158" s="137"/>
      <c r="B158" s="128"/>
      <c r="C158" s="325" t="s">
        <v>297</v>
      </c>
      <c r="D158" s="325"/>
      <c r="E158" s="325"/>
      <c r="F158" s="130" t="s">
        <v>296</v>
      </c>
      <c r="G158" s="134">
        <v>2.38</v>
      </c>
      <c r="H158" s="131"/>
      <c r="I158" s="134">
        <v>4.76</v>
      </c>
      <c r="J158" s="139"/>
      <c r="K158" s="131"/>
      <c r="L158" s="139"/>
      <c r="M158" s="131"/>
      <c r="N158" s="140"/>
      <c r="AA158" s="119"/>
      <c r="AB158" s="126"/>
      <c r="AC158" s="126"/>
      <c r="AG158" s="87" t="s">
        <v>297</v>
      </c>
      <c r="AI158" s="126"/>
    </row>
    <row r="159" spans="1:35" customFormat="1" ht="14.25" x14ac:dyDescent="0.2">
      <c r="A159" s="137"/>
      <c r="B159" s="128"/>
      <c r="C159" s="325" t="s">
        <v>320</v>
      </c>
      <c r="D159" s="325"/>
      <c r="E159" s="325"/>
      <c r="F159" s="130" t="s">
        <v>296</v>
      </c>
      <c r="G159" s="134">
        <v>0.02</v>
      </c>
      <c r="H159" s="131"/>
      <c r="I159" s="134">
        <v>0.04</v>
      </c>
      <c r="J159" s="139"/>
      <c r="K159" s="131"/>
      <c r="L159" s="139"/>
      <c r="M159" s="131"/>
      <c r="N159" s="140"/>
      <c r="AA159" s="119"/>
      <c r="AB159" s="126"/>
      <c r="AC159" s="126"/>
      <c r="AG159" s="87" t="s">
        <v>320</v>
      </c>
      <c r="AI159" s="126"/>
    </row>
    <row r="160" spans="1:35" customFormat="1" ht="22.5" x14ac:dyDescent="0.2">
      <c r="A160" s="141"/>
      <c r="B160" s="128"/>
      <c r="C160" s="346" t="s">
        <v>298</v>
      </c>
      <c r="D160" s="346"/>
      <c r="E160" s="346"/>
      <c r="F160" s="142"/>
      <c r="G160" s="143"/>
      <c r="H160" s="143"/>
      <c r="I160" s="143"/>
      <c r="J160" s="144">
        <v>76.17</v>
      </c>
      <c r="K160" s="143"/>
      <c r="L160" s="144">
        <v>152.34</v>
      </c>
      <c r="M160" s="143"/>
      <c r="N160" s="145"/>
      <c r="AA160" s="119"/>
      <c r="AB160" s="126"/>
      <c r="AC160" s="126"/>
      <c r="AH160" s="87" t="s">
        <v>298</v>
      </c>
      <c r="AI160" s="126"/>
    </row>
    <row r="161" spans="1:35" customFormat="1" ht="14.25" x14ac:dyDescent="0.2">
      <c r="A161" s="137"/>
      <c r="B161" s="128"/>
      <c r="C161" s="325" t="s">
        <v>299</v>
      </c>
      <c r="D161" s="325"/>
      <c r="E161" s="325"/>
      <c r="F161" s="130"/>
      <c r="G161" s="131"/>
      <c r="H161" s="131"/>
      <c r="I161" s="131"/>
      <c r="J161" s="139"/>
      <c r="K161" s="131"/>
      <c r="L161" s="132">
        <v>49.78</v>
      </c>
      <c r="M161" s="131"/>
      <c r="N161" s="135">
        <v>2966</v>
      </c>
      <c r="AA161" s="119"/>
      <c r="AB161" s="126"/>
      <c r="AC161" s="126"/>
      <c r="AG161" s="87" t="s">
        <v>299</v>
      </c>
      <c r="AI161" s="126"/>
    </row>
    <row r="162" spans="1:35" customFormat="1" ht="56.25" x14ac:dyDescent="0.2">
      <c r="A162" s="137"/>
      <c r="B162" s="128" t="s">
        <v>321</v>
      </c>
      <c r="C162" s="325" t="s">
        <v>322</v>
      </c>
      <c r="D162" s="325"/>
      <c r="E162" s="325"/>
      <c r="F162" s="130" t="s">
        <v>172</v>
      </c>
      <c r="G162" s="146">
        <v>102</v>
      </c>
      <c r="H162" s="131"/>
      <c r="I162" s="146">
        <v>102</v>
      </c>
      <c r="J162" s="139"/>
      <c r="K162" s="131"/>
      <c r="L162" s="132">
        <v>50.78</v>
      </c>
      <c r="M162" s="131"/>
      <c r="N162" s="135">
        <v>3025</v>
      </c>
      <c r="AA162" s="119"/>
      <c r="AB162" s="126"/>
      <c r="AC162" s="126"/>
      <c r="AG162" s="87" t="s">
        <v>322</v>
      </c>
      <c r="AI162" s="126"/>
    </row>
    <row r="163" spans="1:35" customFormat="1" ht="56.25" x14ac:dyDescent="0.2">
      <c r="A163" s="137"/>
      <c r="B163" s="128" t="s">
        <v>323</v>
      </c>
      <c r="C163" s="325" t="s">
        <v>324</v>
      </c>
      <c r="D163" s="325"/>
      <c r="E163" s="325"/>
      <c r="F163" s="130" t="s">
        <v>172</v>
      </c>
      <c r="G163" s="146">
        <v>51</v>
      </c>
      <c r="H163" s="131"/>
      <c r="I163" s="146">
        <v>51</v>
      </c>
      <c r="J163" s="139"/>
      <c r="K163" s="131"/>
      <c r="L163" s="132">
        <v>25.39</v>
      </c>
      <c r="M163" s="131"/>
      <c r="N163" s="135">
        <v>1513</v>
      </c>
      <c r="AA163" s="119"/>
      <c r="AB163" s="126"/>
      <c r="AC163" s="126"/>
      <c r="AG163" s="87" t="s">
        <v>324</v>
      </c>
      <c r="AI163" s="126"/>
    </row>
    <row r="164" spans="1:35" customFormat="1" ht="22.5" x14ac:dyDescent="0.2">
      <c r="A164" s="147"/>
      <c r="B164" s="197"/>
      <c r="C164" s="343" t="s">
        <v>171</v>
      </c>
      <c r="D164" s="343"/>
      <c r="E164" s="343"/>
      <c r="F164" s="121"/>
      <c r="G164" s="122"/>
      <c r="H164" s="122"/>
      <c r="I164" s="122"/>
      <c r="J164" s="124"/>
      <c r="K164" s="122"/>
      <c r="L164" s="148">
        <v>228.51</v>
      </c>
      <c r="M164" s="143"/>
      <c r="N164" s="149">
        <v>8437</v>
      </c>
      <c r="AA164" s="119"/>
      <c r="AB164" s="126"/>
      <c r="AC164" s="126"/>
      <c r="AI164" s="126" t="s">
        <v>171</v>
      </c>
    </row>
    <row r="165" spans="1:35" customFormat="1" ht="56.25" x14ac:dyDescent="0.2">
      <c r="A165" s="120" t="s">
        <v>327</v>
      </c>
      <c r="B165" s="196" t="s">
        <v>476</v>
      </c>
      <c r="C165" s="343" t="s">
        <v>477</v>
      </c>
      <c r="D165" s="343"/>
      <c r="E165" s="343"/>
      <c r="F165" s="121" t="s">
        <v>376</v>
      </c>
      <c r="G165" s="122"/>
      <c r="H165" s="122"/>
      <c r="I165" s="123">
        <v>1</v>
      </c>
      <c r="J165" s="124"/>
      <c r="K165" s="122"/>
      <c r="L165" s="124"/>
      <c r="M165" s="122"/>
      <c r="N165" s="125"/>
      <c r="AA165" s="119"/>
      <c r="AB165" s="126"/>
      <c r="AC165" s="126" t="s">
        <v>477</v>
      </c>
      <c r="AI165" s="126"/>
    </row>
    <row r="166" spans="1:35" customFormat="1" ht="22.5" x14ac:dyDescent="0.2">
      <c r="A166" s="137"/>
      <c r="B166" s="128" t="s">
        <v>478</v>
      </c>
      <c r="C166" s="325" t="s">
        <v>479</v>
      </c>
      <c r="D166" s="325"/>
      <c r="E166" s="325"/>
      <c r="F166" s="130" t="s">
        <v>296</v>
      </c>
      <c r="G166" s="133">
        <v>13.4</v>
      </c>
      <c r="H166" s="131"/>
      <c r="I166" s="133">
        <v>13.4</v>
      </c>
      <c r="J166" s="132">
        <v>9.6199999999999992</v>
      </c>
      <c r="K166" s="131"/>
      <c r="L166" s="132">
        <v>128.91</v>
      </c>
      <c r="M166" s="131"/>
      <c r="N166" s="140"/>
      <c r="AA166" s="119"/>
      <c r="AB166" s="126"/>
      <c r="AC166" s="126"/>
      <c r="AE166" s="87" t="s">
        <v>479</v>
      </c>
      <c r="AI166" s="126"/>
    </row>
    <row r="167" spans="1:35" customFormat="1" ht="56.25" x14ac:dyDescent="0.2">
      <c r="A167" s="137"/>
      <c r="B167" s="128" t="s">
        <v>406</v>
      </c>
      <c r="C167" s="325" t="s">
        <v>407</v>
      </c>
      <c r="D167" s="325"/>
      <c r="E167" s="325"/>
      <c r="F167" s="130" t="s">
        <v>405</v>
      </c>
      <c r="G167" s="134">
        <v>0.73</v>
      </c>
      <c r="H167" s="131"/>
      <c r="I167" s="134">
        <v>0.73</v>
      </c>
      <c r="J167" s="132">
        <v>115.4</v>
      </c>
      <c r="K167" s="131"/>
      <c r="L167" s="132">
        <v>84.24</v>
      </c>
      <c r="M167" s="131"/>
      <c r="N167" s="140"/>
      <c r="AA167" s="119"/>
      <c r="AB167" s="126"/>
      <c r="AC167" s="126"/>
      <c r="AE167" s="87" t="s">
        <v>407</v>
      </c>
      <c r="AI167" s="126"/>
    </row>
    <row r="168" spans="1:35" customFormat="1" ht="45" x14ac:dyDescent="0.2">
      <c r="A168" s="137"/>
      <c r="B168" s="128" t="s">
        <v>408</v>
      </c>
      <c r="C168" s="325" t="s">
        <v>409</v>
      </c>
      <c r="D168" s="325"/>
      <c r="E168" s="325"/>
      <c r="F168" s="130" t="s">
        <v>405</v>
      </c>
      <c r="G168" s="134">
        <v>0.73</v>
      </c>
      <c r="H168" s="131"/>
      <c r="I168" s="134">
        <v>0.73</v>
      </c>
      <c r="J168" s="132">
        <v>65.709999999999994</v>
      </c>
      <c r="K168" s="131"/>
      <c r="L168" s="132">
        <v>47.97</v>
      </c>
      <c r="M168" s="131"/>
      <c r="N168" s="140"/>
      <c r="AA168" s="119"/>
      <c r="AB168" s="126"/>
      <c r="AC168" s="126"/>
      <c r="AE168" s="87" t="s">
        <v>409</v>
      </c>
      <c r="AI168" s="126"/>
    </row>
    <row r="169" spans="1:35" customFormat="1" ht="33.75" x14ac:dyDescent="0.2">
      <c r="A169" s="137"/>
      <c r="B169" s="128" t="s">
        <v>480</v>
      </c>
      <c r="C169" s="325" t="s">
        <v>481</v>
      </c>
      <c r="D169" s="325"/>
      <c r="E169" s="325"/>
      <c r="F169" s="130" t="s">
        <v>374</v>
      </c>
      <c r="G169" s="138">
        <v>4.8000000000000001E-2</v>
      </c>
      <c r="H169" s="131"/>
      <c r="I169" s="138">
        <v>4.8000000000000001E-2</v>
      </c>
      <c r="J169" s="132">
        <v>6.9</v>
      </c>
      <c r="K169" s="131"/>
      <c r="L169" s="132">
        <v>0.33</v>
      </c>
      <c r="M169" s="131"/>
      <c r="N169" s="140"/>
      <c r="AA169" s="119"/>
      <c r="AB169" s="126"/>
      <c r="AC169" s="126"/>
      <c r="AE169" s="87" t="s">
        <v>481</v>
      </c>
      <c r="AI169" s="126"/>
    </row>
    <row r="170" spans="1:35" customFormat="1" ht="33.75" x14ac:dyDescent="0.2">
      <c r="A170" s="137"/>
      <c r="B170" s="128" t="s">
        <v>416</v>
      </c>
      <c r="C170" s="325" t="s">
        <v>417</v>
      </c>
      <c r="D170" s="325"/>
      <c r="E170" s="325"/>
      <c r="F170" s="130" t="s">
        <v>361</v>
      </c>
      <c r="G170" s="134">
        <v>0.77</v>
      </c>
      <c r="H170" s="131"/>
      <c r="I170" s="134">
        <v>0.77</v>
      </c>
      <c r="J170" s="132">
        <v>9.0399999999999991</v>
      </c>
      <c r="K170" s="131"/>
      <c r="L170" s="132">
        <v>6.96</v>
      </c>
      <c r="M170" s="131"/>
      <c r="N170" s="140"/>
      <c r="AA170" s="119"/>
      <c r="AB170" s="126"/>
      <c r="AC170" s="126"/>
      <c r="AE170" s="87" t="s">
        <v>417</v>
      </c>
      <c r="AI170" s="126"/>
    </row>
    <row r="171" spans="1:35" customFormat="1" ht="33.75" x14ac:dyDescent="0.2">
      <c r="A171" s="137"/>
      <c r="B171" s="128" t="s">
        <v>424</v>
      </c>
      <c r="C171" s="325" t="s">
        <v>425</v>
      </c>
      <c r="D171" s="325"/>
      <c r="E171" s="325"/>
      <c r="F171" s="130" t="s">
        <v>426</v>
      </c>
      <c r="G171" s="133">
        <v>0.1</v>
      </c>
      <c r="H171" s="131"/>
      <c r="I171" s="133">
        <v>0.1</v>
      </c>
      <c r="J171" s="132">
        <v>39</v>
      </c>
      <c r="K171" s="131"/>
      <c r="L171" s="132">
        <v>3.9</v>
      </c>
      <c r="M171" s="131"/>
      <c r="N171" s="140"/>
      <c r="AA171" s="119"/>
      <c r="AB171" s="126"/>
      <c r="AC171" s="126"/>
      <c r="AE171" s="87" t="s">
        <v>425</v>
      </c>
      <c r="AI171" s="126"/>
    </row>
    <row r="172" spans="1:35" customFormat="1" ht="56.25" x14ac:dyDescent="0.2">
      <c r="A172" s="137"/>
      <c r="B172" s="128" t="s">
        <v>482</v>
      </c>
      <c r="C172" s="325" t="s">
        <v>483</v>
      </c>
      <c r="D172" s="325"/>
      <c r="E172" s="325"/>
      <c r="F172" s="130" t="s">
        <v>326</v>
      </c>
      <c r="G172" s="152">
        <v>2.0400000000000001E-2</v>
      </c>
      <c r="H172" s="131"/>
      <c r="I172" s="152">
        <v>2.0400000000000001E-2</v>
      </c>
      <c r="J172" s="154">
        <v>3986</v>
      </c>
      <c r="K172" s="131"/>
      <c r="L172" s="132">
        <v>81.31</v>
      </c>
      <c r="M172" s="131"/>
      <c r="N172" s="140"/>
      <c r="AA172" s="119"/>
      <c r="AB172" s="126"/>
      <c r="AC172" s="126"/>
      <c r="AE172" s="87" t="s">
        <v>483</v>
      </c>
      <c r="AI172" s="126"/>
    </row>
    <row r="173" spans="1:35" customFormat="1" ht="14.25" x14ac:dyDescent="0.2">
      <c r="A173" s="137"/>
      <c r="B173" s="128" t="s">
        <v>484</v>
      </c>
      <c r="C173" s="325" t="s">
        <v>485</v>
      </c>
      <c r="D173" s="325"/>
      <c r="E173" s="325"/>
      <c r="F173" s="130" t="s">
        <v>361</v>
      </c>
      <c r="G173" s="138">
        <v>1.6E-2</v>
      </c>
      <c r="H173" s="131"/>
      <c r="I173" s="138">
        <v>1.6E-2</v>
      </c>
      <c r="J173" s="132">
        <v>41.7</v>
      </c>
      <c r="K173" s="131"/>
      <c r="L173" s="132">
        <v>0.67</v>
      </c>
      <c r="M173" s="131"/>
      <c r="N173" s="140"/>
      <c r="AA173" s="119"/>
      <c r="AB173" s="126"/>
      <c r="AC173" s="126"/>
      <c r="AE173" s="87" t="s">
        <v>485</v>
      </c>
      <c r="AI173" s="126"/>
    </row>
    <row r="174" spans="1:35" customFormat="1" ht="67.5" x14ac:dyDescent="0.2">
      <c r="A174" s="137"/>
      <c r="B174" s="128" t="s">
        <v>427</v>
      </c>
      <c r="C174" s="325" t="s">
        <v>428</v>
      </c>
      <c r="D174" s="325"/>
      <c r="E174" s="325"/>
      <c r="F174" s="130" t="s">
        <v>429</v>
      </c>
      <c r="G174" s="134">
        <v>2.58</v>
      </c>
      <c r="H174" s="131"/>
      <c r="I174" s="134">
        <v>2.58</v>
      </c>
      <c r="J174" s="132">
        <v>1</v>
      </c>
      <c r="K174" s="131"/>
      <c r="L174" s="132">
        <v>2.58</v>
      </c>
      <c r="M174" s="131"/>
      <c r="N174" s="140"/>
      <c r="AA174" s="119"/>
      <c r="AB174" s="126"/>
      <c r="AC174" s="126"/>
      <c r="AE174" s="87" t="s">
        <v>428</v>
      </c>
      <c r="AI174" s="126"/>
    </row>
    <row r="175" spans="1:35" customFormat="1" ht="14.25" x14ac:dyDescent="0.2">
      <c r="A175" s="129"/>
      <c r="B175" s="128" t="s">
        <v>295</v>
      </c>
      <c r="C175" s="325" t="s">
        <v>23</v>
      </c>
      <c r="D175" s="325"/>
      <c r="E175" s="325"/>
      <c r="F175" s="130"/>
      <c r="G175" s="131"/>
      <c r="H175" s="131"/>
      <c r="I175" s="131"/>
      <c r="J175" s="132">
        <v>128.91</v>
      </c>
      <c r="K175" s="131"/>
      <c r="L175" s="132">
        <v>128.91</v>
      </c>
      <c r="M175" s="134">
        <v>59.58</v>
      </c>
      <c r="N175" s="135">
        <v>7680</v>
      </c>
      <c r="AA175" s="119"/>
      <c r="AB175" s="126"/>
      <c r="AC175" s="126"/>
      <c r="AF175" s="87" t="s">
        <v>23</v>
      </c>
      <c r="AI175" s="126"/>
    </row>
    <row r="176" spans="1:35" customFormat="1" ht="14.25" x14ac:dyDescent="0.2">
      <c r="A176" s="129"/>
      <c r="B176" s="128" t="s">
        <v>300</v>
      </c>
      <c r="C176" s="325" t="s">
        <v>4</v>
      </c>
      <c r="D176" s="325"/>
      <c r="E176" s="325"/>
      <c r="F176" s="130"/>
      <c r="G176" s="131"/>
      <c r="H176" s="131"/>
      <c r="I176" s="131"/>
      <c r="J176" s="132">
        <v>132.21</v>
      </c>
      <c r="K176" s="131"/>
      <c r="L176" s="132">
        <v>132.21</v>
      </c>
      <c r="M176" s="134">
        <v>15.64</v>
      </c>
      <c r="N176" s="135">
        <v>2068</v>
      </c>
      <c r="AA176" s="119"/>
      <c r="AB176" s="126"/>
      <c r="AC176" s="126"/>
      <c r="AF176" s="87" t="s">
        <v>4</v>
      </c>
      <c r="AI176" s="126"/>
    </row>
    <row r="177" spans="1:35" customFormat="1" ht="14.25" x14ac:dyDescent="0.2">
      <c r="A177" s="129"/>
      <c r="B177" s="128" t="s">
        <v>301</v>
      </c>
      <c r="C177" s="325" t="s">
        <v>173</v>
      </c>
      <c r="D177" s="325"/>
      <c r="E177" s="325"/>
      <c r="F177" s="130"/>
      <c r="G177" s="131"/>
      <c r="H177" s="131"/>
      <c r="I177" s="131"/>
      <c r="J177" s="132">
        <v>18.329999999999998</v>
      </c>
      <c r="K177" s="131"/>
      <c r="L177" s="132">
        <v>18.329999999999998</v>
      </c>
      <c r="M177" s="134">
        <v>59.58</v>
      </c>
      <c r="N177" s="135">
        <v>1092</v>
      </c>
      <c r="AA177" s="119"/>
      <c r="AB177" s="126"/>
      <c r="AC177" s="126"/>
      <c r="AF177" s="87" t="s">
        <v>173</v>
      </c>
      <c r="AI177" s="126"/>
    </row>
    <row r="178" spans="1:35" customFormat="1" ht="14.25" x14ac:dyDescent="0.2">
      <c r="A178" s="129"/>
      <c r="B178" s="128" t="s">
        <v>302</v>
      </c>
      <c r="C178" s="325" t="s">
        <v>319</v>
      </c>
      <c r="D178" s="325"/>
      <c r="E178" s="325"/>
      <c r="F178" s="130"/>
      <c r="G178" s="131"/>
      <c r="H178" s="131"/>
      <c r="I178" s="131"/>
      <c r="J178" s="132">
        <v>95.75</v>
      </c>
      <c r="K178" s="131"/>
      <c r="L178" s="132">
        <v>95.75</v>
      </c>
      <c r="M178" s="134">
        <v>8.9700000000000006</v>
      </c>
      <c r="N178" s="136">
        <v>859</v>
      </c>
      <c r="AA178" s="119"/>
      <c r="AB178" s="126"/>
      <c r="AC178" s="126"/>
      <c r="AF178" s="87" t="s">
        <v>319</v>
      </c>
      <c r="AI178" s="126"/>
    </row>
    <row r="179" spans="1:35" customFormat="1" ht="14.25" x14ac:dyDescent="0.2">
      <c r="A179" s="137"/>
      <c r="B179" s="128"/>
      <c r="C179" s="325" t="s">
        <v>297</v>
      </c>
      <c r="D179" s="325"/>
      <c r="E179" s="325"/>
      <c r="F179" s="130" t="s">
        <v>296</v>
      </c>
      <c r="G179" s="133">
        <v>13.4</v>
      </c>
      <c r="H179" s="131"/>
      <c r="I179" s="133">
        <v>13.4</v>
      </c>
      <c r="J179" s="139"/>
      <c r="K179" s="131"/>
      <c r="L179" s="139"/>
      <c r="M179" s="131"/>
      <c r="N179" s="140"/>
      <c r="AA179" s="119"/>
      <c r="AB179" s="126"/>
      <c r="AC179" s="126"/>
      <c r="AG179" s="87" t="s">
        <v>297</v>
      </c>
      <c r="AI179" s="126"/>
    </row>
    <row r="180" spans="1:35" customFormat="1" ht="14.25" x14ac:dyDescent="0.2">
      <c r="A180" s="137"/>
      <c r="B180" s="128"/>
      <c r="C180" s="325" t="s">
        <v>320</v>
      </c>
      <c r="D180" s="325"/>
      <c r="E180" s="325"/>
      <c r="F180" s="130" t="s">
        <v>296</v>
      </c>
      <c r="G180" s="134">
        <v>1.46</v>
      </c>
      <c r="H180" s="131"/>
      <c r="I180" s="134">
        <v>1.46</v>
      </c>
      <c r="J180" s="139"/>
      <c r="K180" s="131"/>
      <c r="L180" s="139"/>
      <c r="M180" s="131"/>
      <c r="N180" s="140"/>
      <c r="AA180" s="119"/>
      <c r="AB180" s="126"/>
      <c r="AC180" s="126"/>
      <c r="AG180" s="87" t="s">
        <v>320</v>
      </c>
      <c r="AI180" s="126"/>
    </row>
    <row r="181" spans="1:35" customFormat="1" ht="22.5" x14ac:dyDescent="0.2">
      <c r="A181" s="141"/>
      <c r="B181" s="128"/>
      <c r="C181" s="346" t="s">
        <v>298</v>
      </c>
      <c r="D181" s="346"/>
      <c r="E181" s="346"/>
      <c r="F181" s="142"/>
      <c r="G181" s="143"/>
      <c r="H181" s="143"/>
      <c r="I181" s="143"/>
      <c r="J181" s="144">
        <v>356.87</v>
      </c>
      <c r="K181" s="143"/>
      <c r="L181" s="144">
        <v>356.87</v>
      </c>
      <c r="M181" s="143"/>
      <c r="N181" s="145"/>
      <c r="AA181" s="119"/>
      <c r="AB181" s="126"/>
      <c r="AC181" s="126"/>
      <c r="AH181" s="87" t="s">
        <v>298</v>
      </c>
      <c r="AI181" s="126"/>
    </row>
    <row r="182" spans="1:35" customFormat="1" ht="14.25" x14ac:dyDescent="0.2">
      <c r="A182" s="137"/>
      <c r="B182" s="128"/>
      <c r="C182" s="325" t="s">
        <v>299</v>
      </c>
      <c r="D182" s="325"/>
      <c r="E182" s="325"/>
      <c r="F182" s="130"/>
      <c r="G182" s="131"/>
      <c r="H182" s="131"/>
      <c r="I182" s="131"/>
      <c r="J182" s="139"/>
      <c r="K182" s="131"/>
      <c r="L182" s="132">
        <v>147.24</v>
      </c>
      <c r="M182" s="131"/>
      <c r="N182" s="135">
        <v>8772</v>
      </c>
      <c r="AA182" s="119"/>
      <c r="AB182" s="126"/>
      <c r="AC182" s="126"/>
      <c r="AG182" s="87" t="s">
        <v>299</v>
      </c>
      <c r="AI182" s="126"/>
    </row>
    <row r="183" spans="1:35" customFormat="1" ht="56.25" x14ac:dyDescent="0.2">
      <c r="A183" s="137"/>
      <c r="B183" s="128" t="s">
        <v>321</v>
      </c>
      <c r="C183" s="325" t="s">
        <v>322</v>
      </c>
      <c r="D183" s="325"/>
      <c r="E183" s="325"/>
      <c r="F183" s="130" t="s">
        <v>172</v>
      </c>
      <c r="G183" s="146">
        <v>102</v>
      </c>
      <c r="H183" s="131"/>
      <c r="I183" s="146">
        <v>102</v>
      </c>
      <c r="J183" s="139"/>
      <c r="K183" s="131"/>
      <c r="L183" s="132">
        <v>150.18</v>
      </c>
      <c r="M183" s="131"/>
      <c r="N183" s="135">
        <v>8947</v>
      </c>
      <c r="AA183" s="119"/>
      <c r="AB183" s="126"/>
      <c r="AC183" s="126"/>
      <c r="AG183" s="87" t="s">
        <v>322</v>
      </c>
      <c r="AI183" s="126"/>
    </row>
    <row r="184" spans="1:35" customFormat="1" ht="56.25" x14ac:dyDescent="0.2">
      <c r="A184" s="137"/>
      <c r="B184" s="128" t="s">
        <v>323</v>
      </c>
      <c r="C184" s="325" t="s">
        <v>324</v>
      </c>
      <c r="D184" s="325"/>
      <c r="E184" s="325"/>
      <c r="F184" s="130" t="s">
        <v>172</v>
      </c>
      <c r="G184" s="146">
        <v>51</v>
      </c>
      <c r="H184" s="131"/>
      <c r="I184" s="146">
        <v>51</v>
      </c>
      <c r="J184" s="139"/>
      <c r="K184" s="131"/>
      <c r="L184" s="132">
        <v>75.09</v>
      </c>
      <c r="M184" s="131"/>
      <c r="N184" s="135">
        <v>4474</v>
      </c>
      <c r="AA184" s="119"/>
      <c r="AB184" s="126"/>
      <c r="AC184" s="126"/>
      <c r="AG184" s="87" t="s">
        <v>324</v>
      </c>
      <c r="AI184" s="126"/>
    </row>
    <row r="185" spans="1:35" customFormat="1" ht="22.5" x14ac:dyDescent="0.2">
      <c r="A185" s="147"/>
      <c r="B185" s="197"/>
      <c r="C185" s="343" t="s">
        <v>171</v>
      </c>
      <c r="D185" s="343"/>
      <c r="E185" s="343"/>
      <c r="F185" s="121"/>
      <c r="G185" s="122"/>
      <c r="H185" s="122"/>
      <c r="I185" s="122"/>
      <c r="J185" s="124"/>
      <c r="K185" s="122"/>
      <c r="L185" s="148">
        <v>582.14</v>
      </c>
      <c r="M185" s="143"/>
      <c r="N185" s="149">
        <v>24028</v>
      </c>
      <c r="AA185" s="119"/>
      <c r="AB185" s="126"/>
      <c r="AC185" s="126"/>
      <c r="AI185" s="126" t="s">
        <v>171</v>
      </c>
    </row>
    <row r="186" spans="1:35" customFormat="1" ht="67.5" x14ac:dyDescent="0.2">
      <c r="A186" s="120" t="s">
        <v>328</v>
      </c>
      <c r="B186" s="196" t="s">
        <v>486</v>
      </c>
      <c r="C186" s="343" t="s">
        <v>487</v>
      </c>
      <c r="D186" s="343"/>
      <c r="E186" s="343"/>
      <c r="F186" s="121" t="s">
        <v>259</v>
      </c>
      <c r="G186" s="122"/>
      <c r="H186" s="122"/>
      <c r="I186" s="123">
        <v>1</v>
      </c>
      <c r="J186" s="124"/>
      <c r="K186" s="122"/>
      <c r="L186" s="124"/>
      <c r="M186" s="122"/>
      <c r="N186" s="125"/>
      <c r="AA186" s="119"/>
      <c r="AB186" s="126"/>
      <c r="AC186" s="126" t="s">
        <v>487</v>
      </c>
      <c r="AI186" s="126"/>
    </row>
    <row r="187" spans="1:35" customFormat="1" ht="22.5" x14ac:dyDescent="0.2">
      <c r="A187" s="137"/>
      <c r="B187" s="128" t="s">
        <v>401</v>
      </c>
      <c r="C187" s="325" t="s">
        <v>402</v>
      </c>
      <c r="D187" s="325"/>
      <c r="E187" s="325"/>
      <c r="F187" s="130" t="s">
        <v>296</v>
      </c>
      <c r="G187" s="134">
        <v>2.06</v>
      </c>
      <c r="H187" s="131"/>
      <c r="I187" s="134">
        <v>2.06</v>
      </c>
      <c r="J187" s="132">
        <v>9.92</v>
      </c>
      <c r="K187" s="131"/>
      <c r="L187" s="132">
        <v>20.440000000000001</v>
      </c>
      <c r="M187" s="131"/>
      <c r="N187" s="140"/>
      <c r="AA187" s="119"/>
      <c r="AB187" s="126"/>
      <c r="AC187" s="126"/>
      <c r="AE187" s="87" t="s">
        <v>402</v>
      </c>
      <c r="AI187" s="126"/>
    </row>
    <row r="188" spans="1:35" customFormat="1" ht="56.25" x14ac:dyDescent="0.2">
      <c r="A188" s="137"/>
      <c r="B188" s="128" t="s">
        <v>406</v>
      </c>
      <c r="C188" s="325" t="s">
        <v>407</v>
      </c>
      <c r="D188" s="325"/>
      <c r="E188" s="325"/>
      <c r="F188" s="130" t="s">
        <v>405</v>
      </c>
      <c r="G188" s="134">
        <v>0.19</v>
      </c>
      <c r="H188" s="131"/>
      <c r="I188" s="134">
        <v>0.19</v>
      </c>
      <c r="J188" s="132">
        <v>115.4</v>
      </c>
      <c r="K188" s="131"/>
      <c r="L188" s="132">
        <v>21.93</v>
      </c>
      <c r="M188" s="131"/>
      <c r="N188" s="140"/>
      <c r="AA188" s="119"/>
      <c r="AB188" s="126"/>
      <c r="AC188" s="126"/>
      <c r="AE188" s="87" t="s">
        <v>407</v>
      </c>
      <c r="AI188" s="126"/>
    </row>
    <row r="189" spans="1:35" customFormat="1" ht="45" x14ac:dyDescent="0.2">
      <c r="A189" s="137"/>
      <c r="B189" s="128" t="s">
        <v>408</v>
      </c>
      <c r="C189" s="325" t="s">
        <v>409</v>
      </c>
      <c r="D189" s="325"/>
      <c r="E189" s="325"/>
      <c r="F189" s="130" t="s">
        <v>405</v>
      </c>
      <c r="G189" s="134">
        <v>0.19</v>
      </c>
      <c r="H189" s="131"/>
      <c r="I189" s="134">
        <v>0.19</v>
      </c>
      <c r="J189" s="132">
        <v>65.709999999999994</v>
      </c>
      <c r="K189" s="131"/>
      <c r="L189" s="132">
        <v>12.48</v>
      </c>
      <c r="M189" s="131"/>
      <c r="N189" s="140"/>
      <c r="AA189" s="119"/>
      <c r="AB189" s="126"/>
      <c r="AC189" s="126"/>
      <c r="AE189" s="87" t="s">
        <v>409</v>
      </c>
      <c r="AI189" s="126"/>
    </row>
    <row r="190" spans="1:35" customFormat="1" ht="56.25" x14ac:dyDescent="0.2">
      <c r="A190" s="137"/>
      <c r="B190" s="128" t="s">
        <v>412</v>
      </c>
      <c r="C190" s="325" t="s">
        <v>413</v>
      </c>
      <c r="D190" s="325"/>
      <c r="E190" s="325"/>
      <c r="F190" s="130" t="s">
        <v>405</v>
      </c>
      <c r="G190" s="134">
        <v>0.56999999999999995</v>
      </c>
      <c r="H190" s="131"/>
      <c r="I190" s="134">
        <v>0.56999999999999995</v>
      </c>
      <c r="J190" s="132">
        <v>8.1</v>
      </c>
      <c r="K190" s="131"/>
      <c r="L190" s="132">
        <v>4.62</v>
      </c>
      <c r="M190" s="131"/>
      <c r="N190" s="140"/>
      <c r="AA190" s="119"/>
      <c r="AB190" s="126"/>
      <c r="AC190" s="126"/>
      <c r="AE190" s="87" t="s">
        <v>413</v>
      </c>
      <c r="AI190" s="126"/>
    </row>
    <row r="191" spans="1:35" customFormat="1" ht="45" x14ac:dyDescent="0.2">
      <c r="A191" s="137"/>
      <c r="B191" s="128" t="s">
        <v>414</v>
      </c>
      <c r="C191" s="325" t="s">
        <v>415</v>
      </c>
      <c r="D191" s="325"/>
      <c r="E191" s="325"/>
      <c r="F191" s="130" t="s">
        <v>361</v>
      </c>
      <c r="G191" s="133">
        <v>0.2</v>
      </c>
      <c r="H191" s="131"/>
      <c r="I191" s="133">
        <v>0.2</v>
      </c>
      <c r="J191" s="132">
        <v>10.57</v>
      </c>
      <c r="K191" s="131"/>
      <c r="L191" s="132">
        <v>2.11</v>
      </c>
      <c r="M191" s="131"/>
      <c r="N191" s="140"/>
      <c r="AA191" s="119"/>
      <c r="AB191" s="126"/>
      <c r="AC191" s="126"/>
      <c r="AE191" s="87" t="s">
        <v>415</v>
      </c>
      <c r="AI191" s="126"/>
    </row>
    <row r="192" spans="1:35" customFormat="1" ht="33.75" x14ac:dyDescent="0.2">
      <c r="A192" s="137"/>
      <c r="B192" s="128" t="s">
        <v>416</v>
      </c>
      <c r="C192" s="325" t="s">
        <v>417</v>
      </c>
      <c r="D192" s="325"/>
      <c r="E192" s="325"/>
      <c r="F192" s="130" t="s">
        <v>361</v>
      </c>
      <c r="G192" s="134">
        <v>0.17</v>
      </c>
      <c r="H192" s="131"/>
      <c r="I192" s="134">
        <v>0.17</v>
      </c>
      <c r="J192" s="132">
        <v>9.0399999999999991</v>
      </c>
      <c r="K192" s="131"/>
      <c r="L192" s="132">
        <v>1.54</v>
      </c>
      <c r="M192" s="131"/>
      <c r="N192" s="140"/>
      <c r="AA192" s="119"/>
      <c r="AB192" s="126"/>
      <c r="AC192" s="126"/>
      <c r="AE192" s="87" t="s">
        <v>417</v>
      </c>
      <c r="AI192" s="126"/>
    </row>
    <row r="193" spans="1:35" customFormat="1" ht="67.5" x14ac:dyDescent="0.2">
      <c r="A193" s="137"/>
      <c r="B193" s="128" t="s">
        <v>418</v>
      </c>
      <c r="C193" s="325" t="s">
        <v>419</v>
      </c>
      <c r="D193" s="325"/>
      <c r="E193" s="325"/>
      <c r="F193" s="130" t="s">
        <v>360</v>
      </c>
      <c r="G193" s="134">
        <v>0.02</v>
      </c>
      <c r="H193" s="131"/>
      <c r="I193" s="134">
        <v>0.02</v>
      </c>
      <c r="J193" s="154">
        <v>11500</v>
      </c>
      <c r="K193" s="131"/>
      <c r="L193" s="132">
        <v>230</v>
      </c>
      <c r="M193" s="131"/>
      <c r="N193" s="140"/>
      <c r="AA193" s="119"/>
      <c r="AB193" s="126"/>
      <c r="AC193" s="126"/>
      <c r="AE193" s="87" t="s">
        <v>419</v>
      </c>
      <c r="AI193" s="126"/>
    </row>
    <row r="194" spans="1:35" customFormat="1" ht="14.25" x14ac:dyDescent="0.2">
      <c r="A194" s="137"/>
      <c r="B194" s="128" t="s">
        <v>422</v>
      </c>
      <c r="C194" s="325" t="s">
        <v>423</v>
      </c>
      <c r="D194" s="325"/>
      <c r="E194" s="325"/>
      <c r="F194" s="130" t="s">
        <v>361</v>
      </c>
      <c r="G194" s="134">
        <v>0.05</v>
      </c>
      <c r="H194" s="131"/>
      <c r="I194" s="134">
        <v>0.05</v>
      </c>
      <c r="J194" s="132">
        <v>28.6</v>
      </c>
      <c r="K194" s="131"/>
      <c r="L194" s="132">
        <v>1.43</v>
      </c>
      <c r="M194" s="131"/>
      <c r="N194" s="140"/>
      <c r="AA194" s="119"/>
      <c r="AB194" s="126"/>
      <c r="AC194" s="126"/>
      <c r="AE194" s="87" t="s">
        <v>423</v>
      </c>
      <c r="AI194" s="126"/>
    </row>
    <row r="195" spans="1:35" customFormat="1" ht="67.5" x14ac:dyDescent="0.2">
      <c r="A195" s="137"/>
      <c r="B195" s="128" t="s">
        <v>427</v>
      </c>
      <c r="C195" s="325" t="s">
        <v>428</v>
      </c>
      <c r="D195" s="325"/>
      <c r="E195" s="325"/>
      <c r="F195" s="130" t="s">
        <v>429</v>
      </c>
      <c r="G195" s="134">
        <v>0.41</v>
      </c>
      <c r="H195" s="131"/>
      <c r="I195" s="134">
        <v>0.41</v>
      </c>
      <c r="J195" s="132">
        <v>1</v>
      </c>
      <c r="K195" s="131"/>
      <c r="L195" s="132">
        <v>0.41</v>
      </c>
      <c r="M195" s="131"/>
      <c r="N195" s="140"/>
      <c r="AA195" s="119"/>
      <c r="AB195" s="126"/>
      <c r="AC195" s="126"/>
      <c r="AE195" s="87" t="s">
        <v>428</v>
      </c>
      <c r="AI195" s="126"/>
    </row>
    <row r="196" spans="1:35" customFormat="1" ht="14.25" x14ac:dyDescent="0.2">
      <c r="A196" s="129"/>
      <c r="B196" s="128" t="s">
        <v>295</v>
      </c>
      <c r="C196" s="325" t="s">
        <v>23</v>
      </c>
      <c r="D196" s="325"/>
      <c r="E196" s="325"/>
      <c r="F196" s="130"/>
      <c r="G196" s="131"/>
      <c r="H196" s="131"/>
      <c r="I196" s="131"/>
      <c r="J196" s="132">
        <v>20.440000000000001</v>
      </c>
      <c r="K196" s="131"/>
      <c r="L196" s="132">
        <v>20.440000000000001</v>
      </c>
      <c r="M196" s="134">
        <v>59.58</v>
      </c>
      <c r="N196" s="135">
        <v>1218</v>
      </c>
      <c r="AA196" s="119"/>
      <c r="AB196" s="126"/>
      <c r="AC196" s="126"/>
      <c r="AF196" s="87" t="s">
        <v>23</v>
      </c>
      <c r="AI196" s="126"/>
    </row>
    <row r="197" spans="1:35" customFormat="1" ht="14.25" x14ac:dyDescent="0.2">
      <c r="A197" s="129"/>
      <c r="B197" s="128" t="s">
        <v>300</v>
      </c>
      <c r="C197" s="325" t="s">
        <v>4</v>
      </c>
      <c r="D197" s="325"/>
      <c r="E197" s="325"/>
      <c r="F197" s="130"/>
      <c r="G197" s="131"/>
      <c r="H197" s="131"/>
      <c r="I197" s="131"/>
      <c r="J197" s="132">
        <v>39.03</v>
      </c>
      <c r="K197" s="131"/>
      <c r="L197" s="132">
        <v>39.03</v>
      </c>
      <c r="M197" s="134">
        <v>15.64</v>
      </c>
      <c r="N197" s="136">
        <v>610</v>
      </c>
      <c r="AA197" s="119"/>
      <c r="AB197" s="126"/>
      <c r="AC197" s="126"/>
      <c r="AF197" s="87" t="s">
        <v>4</v>
      </c>
      <c r="AI197" s="126"/>
    </row>
    <row r="198" spans="1:35" customFormat="1" ht="14.25" x14ac:dyDescent="0.2">
      <c r="A198" s="129"/>
      <c r="B198" s="128" t="s">
        <v>301</v>
      </c>
      <c r="C198" s="325" t="s">
        <v>173</v>
      </c>
      <c r="D198" s="325"/>
      <c r="E198" s="325"/>
      <c r="F198" s="130"/>
      <c r="G198" s="131"/>
      <c r="H198" s="131"/>
      <c r="I198" s="131"/>
      <c r="J198" s="132">
        <v>4.7699999999999996</v>
      </c>
      <c r="K198" s="131"/>
      <c r="L198" s="132">
        <v>4.7699999999999996</v>
      </c>
      <c r="M198" s="134">
        <v>59.58</v>
      </c>
      <c r="N198" s="136">
        <v>284</v>
      </c>
      <c r="AA198" s="119"/>
      <c r="AB198" s="126"/>
      <c r="AC198" s="126"/>
      <c r="AF198" s="87" t="s">
        <v>173</v>
      </c>
      <c r="AI198" s="126"/>
    </row>
    <row r="199" spans="1:35" customFormat="1" ht="14.25" x14ac:dyDescent="0.2">
      <c r="A199" s="129"/>
      <c r="B199" s="128" t="s">
        <v>302</v>
      </c>
      <c r="C199" s="325" t="s">
        <v>319</v>
      </c>
      <c r="D199" s="325"/>
      <c r="E199" s="325"/>
      <c r="F199" s="130"/>
      <c r="G199" s="131"/>
      <c r="H199" s="131"/>
      <c r="I199" s="131"/>
      <c r="J199" s="132">
        <v>235.49</v>
      </c>
      <c r="K199" s="131"/>
      <c r="L199" s="132">
        <v>235.49</v>
      </c>
      <c r="M199" s="134">
        <v>8.9700000000000006</v>
      </c>
      <c r="N199" s="135">
        <v>2112</v>
      </c>
      <c r="AA199" s="119"/>
      <c r="AB199" s="126"/>
      <c r="AC199" s="126"/>
      <c r="AF199" s="87" t="s">
        <v>319</v>
      </c>
      <c r="AI199" s="126"/>
    </row>
    <row r="200" spans="1:35" customFormat="1" ht="14.25" x14ac:dyDescent="0.2">
      <c r="A200" s="137"/>
      <c r="B200" s="128"/>
      <c r="C200" s="325" t="s">
        <v>297</v>
      </c>
      <c r="D200" s="325"/>
      <c r="E200" s="325"/>
      <c r="F200" s="130" t="s">
        <v>296</v>
      </c>
      <c r="G200" s="134">
        <v>2.06</v>
      </c>
      <c r="H200" s="131"/>
      <c r="I200" s="134">
        <v>2.06</v>
      </c>
      <c r="J200" s="139"/>
      <c r="K200" s="131"/>
      <c r="L200" s="139"/>
      <c r="M200" s="131"/>
      <c r="N200" s="140"/>
      <c r="AA200" s="119"/>
      <c r="AB200" s="126"/>
      <c r="AC200" s="126"/>
      <c r="AG200" s="87" t="s">
        <v>297</v>
      </c>
      <c r="AI200" s="126"/>
    </row>
    <row r="201" spans="1:35" customFormat="1" ht="14.25" x14ac:dyDescent="0.2">
      <c r="A201" s="137"/>
      <c r="B201" s="128"/>
      <c r="C201" s="325" t="s">
        <v>320</v>
      </c>
      <c r="D201" s="325"/>
      <c r="E201" s="325"/>
      <c r="F201" s="130" t="s">
        <v>296</v>
      </c>
      <c r="G201" s="134">
        <v>0.38</v>
      </c>
      <c r="H201" s="131"/>
      <c r="I201" s="134">
        <v>0.38</v>
      </c>
      <c r="J201" s="139"/>
      <c r="K201" s="131"/>
      <c r="L201" s="139"/>
      <c r="M201" s="131"/>
      <c r="N201" s="140"/>
      <c r="AA201" s="119"/>
      <c r="AB201" s="126"/>
      <c r="AC201" s="126"/>
      <c r="AG201" s="87" t="s">
        <v>320</v>
      </c>
      <c r="AI201" s="126"/>
    </row>
    <row r="202" spans="1:35" customFormat="1" ht="22.5" x14ac:dyDescent="0.2">
      <c r="A202" s="141"/>
      <c r="B202" s="128"/>
      <c r="C202" s="346" t="s">
        <v>298</v>
      </c>
      <c r="D202" s="346"/>
      <c r="E202" s="346"/>
      <c r="F202" s="142"/>
      <c r="G202" s="143"/>
      <c r="H202" s="143"/>
      <c r="I202" s="143"/>
      <c r="J202" s="144">
        <v>294.95999999999998</v>
      </c>
      <c r="K202" s="143"/>
      <c r="L202" s="144">
        <v>294.95999999999998</v>
      </c>
      <c r="M202" s="143"/>
      <c r="N202" s="145"/>
      <c r="AA202" s="119"/>
      <c r="AB202" s="126"/>
      <c r="AC202" s="126"/>
      <c r="AH202" s="87" t="s">
        <v>298</v>
      </c>
      <c r="AI202" s="126"/>
    </row>
    <row r="203" spans="1:35" customFormat="1" ht="14.25" x14ac:dyDescent="0.2">
      <c r="A203" s="137"/>
      <c r="B203" s="128"/>
      <c r="C203" s="325" t="s">
        <v>299</v>
      </c>
      <c r="D203" s="325"/>
      <c r="E203" s="325"/>
      <c r="F203" s="130"/>
      <c r="G203" s="131"/>
      <c r="H203" s="131"/>
      <c r="I203" s="131"/>
      <c r="J203" s="139"/>
      <c r="K203" s="131"/>
      <c r="L203" s="132">
        <v>25.21</v>
      </c>
      <c r="M203" s="131"/>
      <c r="N203" s="135">
        <v>1502</v>
      </c>
      <c r="AA203" s="119"/>
      <c r="AB203" s="126"/>
      <c r="AC203" s="126"/>
      <c r="AG203" s="87" t="s">
        <v>299</v>
      </c>
      <c r="AI203" s="126"/>
    </row>
    <row r="204" spans="1:35" customFormat="1" ht="56.25" x14ac:dyDescent="0.2">
      <c r="A204" s="137"/>
      <c r="B204" s="128" t="s">
        <v>321</v>
      </c>
      <c r="C204" s="325" t="s">
        <v>322</v>
      </c>
      <c r="D204" s="325"/>
      <c r="E204" s="325"/>
      <c r="F204" s="130" t="s">
        <v>172</v>
      </c>
      <c r="G204" s="146">
        <v>102</v>
      </c>
      <c r="H204" s="131"/>
      <c r="I204" s="146">
        <v>102</v>
      </c>
      <c r="J204" s="139"/>
      <c r="K204" s="131"/>
      <c r="L204" s="132">
        <v>25.71</v>
      </c>
      <c r="M204" s="131"/>
      <c r="N204" s="135">
        <v>1532</v>
      </c>
      <c r="AA204" s="119"/>
      <c r="AB204" s="126"/>
      <c r="AC204" s="126"/>
      <c r="AG204" s="87" t="s">
        <v>322</v>
      </c>
      <c r="AI204" s="126"/>
    </row>
    <row r="205" spans="1:35" customFormat="1" ht="56.25" x14ac:dyDescent="0.2">
      <c r="A205" s="137"/>
      <c r="B205" s="128" t="s">
        <v>323</v>
      </c>
      <c r="C205" s="325" t="s">
        <v>324</v>
      </c>
      <c r="D205" s="325"/>
      <c r="E205" s="325"/>
      <c r="F205" s="130" t="s">
        <v>172</v>
      </c>
      <c r="G205" s="146">
        <v>51</v>
      </c>
      <c r="H205" s="131"/>
      <c r="I205" s="146">
        <v>51</v>
      </c>
      <c r="J205" s="139"/>
      <c r="K205" s="131"/>
      <c r="L205" s="132">
        <v>12.86</v>
      </c>
      <c r="M205" s="131"/>
      <c r="N205" s="136">
        <v>766</v>
      </c>
      <c r="AA205" s="119"/>
      <c r="AB205" s="126"/>
      <c r="AC205" s="126"/>
      <c r="AG205" s="87" t="s">
        <v>324</v>
      </c>
      <c r="AI205" s="126"/>
    </row>
    <row r="206" spans="1:35" customFormat="1" ht="22.5" x14ac:dyDescent="0.2">
      <c r="A206" s="147"/>
      <c r="B206" s="197"/>
      <c r="C206" s="343" t="s">
        <v>171</v>
      </c>
      <c r="D206" s="343"/>
      <c r="E206" s="343"/>
      <c r="F206" s="121"/>
      <c r="G206" s="122"/>
      <c r="H206" s="122"/>
      <c r="I206" s="122"/>
      <c r="J206" s="124"/>
      <c r="K206" s="122"/>
      <c r="L206" s="148">
        <v>333.53</v>
      </c>
      <c r="M206" s="143"/>
      <c r="N206" s="149">
        <v>6238</v>
      </c>
      <c r="AA206" s="119"/>
      <c r="AB206" s="126"/>
      <c r="AC206" s="126"/>
      <c r="AI206" s="126" t="s">
        <v>171</v>
      </c>
    </row>
    <row r="207" spans="1:35" customFormat="1" ht="33.75" x14ac:dyDescent="0.2">
      <c r="A207" s="340" t="s">
        <v>488</v>
      </c>
      <c r="B207" s="341"/>
      <c r="C207" s="341"/>
      <c r="D207" s="341"/>
      <c r="E207" s="341"/>
      <c r="F207" s="341"/>
      <c r="G207" s="341"/>
      <c r="H207" s="341"/>
      <c r="I207" s="341"/>
      <c r="J207" s="341"/>
      <c r="K207" s="341"/>
      <c r="L207" s="341"/>
      <c r="M207" s="341"/>
      <c r="N207" s="342"/>
      <c r="AA207" s="119"/>
      <c r="AB207" s="126" t="s">
        <v>488</v>
      </c>
      <c r="AC207" s="126"/>
      <c r="AI207" s="126"/>
    </row>
    <row r="208" spans="1:35" customFormat="1" ht="45" x14ac:dyDescent="0.2">
      <c r="A208" s="120" t="s">
        <v>329</v>
      </c>
      <c r="B208" s="196" t="s">
        <v>489</v>
      </c>
      <c r="C208" s="343" t="s">
        <v>490</v>
      </c>
      <c r="D208" s="343"/>
      <c r="E208" s="343"/>
      <c r="F208" s="121" t="s">
        <v>347</v>
      </c>
      <c r="G208" s="122"/>
      <c r="H208" s="122"/>
      <c r="I208" s="123">
        <v>2</v>
      </c>
      <c r="J208" s="148">
        <v>990</v>
      </c>
      <c r="K208" s="122"/>
      <c r="L208" s="156">
        <v>1980</v>
      </c>
      <c r="M208" s="150">
        <v>8.9700000000000006</v>
      </c>
      <c r="N208" s="149">
        <v>17761</v>
      </c>
      <c r="AA208" s="119"/>
      <c r="AB208" s="126"/>
      <c r="AC208" s="126" t="s">
        <v>490</v>
      </c>
      <c r="AI208" s="126"/>
    </row>
    <row r="209" spans="1:38" customFormat="1" ht="14.25" x14ac:dyDescent="0.2">
      <c r="A209" s="147"/>
      <c r="B209" s="197"/>
      <c r="C209" s="325" t="s">
        <v>491</v>
      </c>
      <c r="D209" s="325"/>
      <c r="E209" s="325"/>
      <c r="F209" s="325"/>
      <c r="G209" s="325"/>
      <c r="H209" s="325"/>
      <c r="I209" s="325"/>
      <c r="J209" s="325"/>
      <c r="K209" s="325"/>
      <c r="L209" s="325"/>
      <c r="M209" s="325"/>
      <c r="N209" s="344"/>
      <c r="AA209" s="119"/>
      <c r="AB209" s="126"/>
      <c r="AC209" s="126"/>
      <c r="AI209" s="126"/>
      <c r="AJ209" s="87" t="s">
        <v>491</v>
      </c>
    </row>
    <row r="210" spans="1:38" customFormat="1" ht="22.5" x14ac:dyDescent="0.2">
      <c r="A210" s="147"/>
      <c r="B210" s="197"/>
      <c r="C210" s="343" t="s">
        <v>171</v>
      </c>
      <c r="D210" s="343"/>
      <c r="E210" s="343"/>
      <c r="F210" s="121"/>
      <c r="G210" s="122"/>
      <c r="H210" s="122"/>
      <c r="I210" s="122"/>
      <c r="J210" s="124"/>
      <c r="K210" s="122"/>
      <c r="L210" s="156">
        <v>1980</v>
      </c>
      <c r="M210" s="143"/>
      <c r="N210" s="149">
        <v>17761</v>
      </c>
      <c r="AA210" s="119"/>
      <c r="AB210" s="126"/>
      <c r="AC210" s="126"/>
      <c r="AI210" s="126" t="s">
        <v>171</v>
      </c>
    </row>
    <row r="211" spans="1:38" customFormat="1" ht="0" hidden="1" customHeight="1" x14ac:dyDescent="0.2">
      <c r="A211" s="157"/>
      <c r="B211" s="158"/>
      <c r="C211" s="158"/>
      <c r="D211" s="158"/>
      <c r="E211" s="158"/>
      <c r="F211" s="159"/>
      <c r="G211" s="159"/>
      <c r="H211" s="159"/>
      <c r="I211" s="159"/>
      <c r="J211" s="160"/>
      <c r="K211" s="159"/>
      <c r="L211" s="160"/>
      <c r="M211" s="131"/>
      <c r="N211" s="160"/>
      <c r="AA211" s="119"/>
      <c r="AB211" s="126"/>
      <c r="AC211" s="126"/>
      <c r="AI211" s="126"/>
    </row>
    <row r="212" spans="1:38" customFormat="1" ht="22.5" x14ac:dyDescent="0.2">
      <c r="A212" s="161"/>
      <c r="B212" s="162"/>
      <c r="C212" s="343" t="s">
        <v>432</v>
      </c>
      <c r="D212" s="343"/>
      <c r="E212" s="343"/>
      <c r="F212" s="343"/>
      <c r="G212" s="343"/>
      <c r="H212" s="343"/>
      <c r="I212" s="343"/>
      <c r="J212" s="343"/>
      <c r="K212" s="343"/>
      <c r="L212" s="163"/>
      <c r="M212" s="164"/>
      <c r="N212" s="165"/>
      <c r="AA212" s="119"/>
      <c r="AB212" s="126"/>
      <c r="AC212" s="126"/>
      <c r="AI212" s="126"/>
      <c r="AK212" s="126" t="s">
        <v>432</v>
      </c>
    </row>
    <row r="213" spans="1:38" customFormat="1" ht="33.75" x14ac:dyDescent="0.2">
      <c r="A213" s="166"/>
      <c r="B213" s="128"/>
      <c r="C213" s="325" t="s">
        <v>305</v>
      </c>
      <c r="D213" s="325"/>
      <c r="E213" s="325"/>
      <c r="F213" s="325"/>
      <c r="G213" s="325"/>
      <c r="H213" s="325"/>
      <c r="I213" s="325"/>
      <c r="J213" s="325"/>
      <c r="K213" s="325"/>
      <c r="L213" s="167">
        <v>4157.62</v>
      </c>
      <c r="M213" s="168"/>
      <c r="N213" s="171"/>
      <c r="AA213" s="119"/>
      <c r="AB213" s="126"/>
      <c r="AC213" s="126"/>
      <c r="AI213" s="126"/>
      <c r="AK213" s="126"/>
      <c r="AL213" s="87" t="s">
        <v>305</v>
      </c>
    </row>
    <row r="214" spans="1:38" customFormat="1" ht="22.5" x14ac:dyDescent="0.2">
      <c r="A214" s="166"/>
      <c r="B214" s="128"/>
      <c r="C214" s="325" t="s">
        <v>306</v>
      </c>
      <c r="D214" s="325"/>
      <c r="E214" s="325"/>
      <c r="F214" s="325"/>
      <c r="G214" s="325"/>
      <c r="H214" s="325"/>
      <c r="I214" s="325"/>
      <c r="J214" s="325"/>
      <c r="K214" s="325"/>
      <c r="L214" s="170"/>
      <c r="M214" s="168"/>
      <c r="N214" s="171"/>
      <c r="AA214" s="119"/>
      <c r="AB214" s="126"/>
      <c r="AC214" s="126"/>
      <c r="AI214" s="126"/>
      <c r="AK214" s="126"/>
      <c r="AL214" s="87" t="s">
        <v>306</v>
      </c>
    </row>
    <row r="215" spans="1:38" customFormat="1" ht="22.5" x14ac:dyDescent="0.2">
      <c r="A215" s="166"/>
      <c r="B215" s="128"/>
      <c r="C215" s="325" t="s">
        <v>307</v>
      </c>
      <c r="D215" s="325"/>
      <c r="E215" s="325"/>
      <c r="F215" s="325"/>
      <c r="G215" s="325"/>
      <c r="H215" s="325"/>
      <c r="I215" s="325"/>
      <c r="J215" s="325"/>
      <c r="K215" s="325"/>
      <c r="L215" s="172">
        <v>350.46</v>
      </c>
      <c r="M215" s="168"/>
      <c r="N215" s="171"/>
      <c r="AA215" s="119"/>
      <c r="AB215" s="126"/>
      <c r="AC215" s="126"/>
      <c r="AI215" s="126"/>
      <c r="AK215" s="126"/>
      <c r="AL215" s="87" t="s">
        <v>307</v>
      </c>
    </row>
    <row r="216" spans="1:38" customFormat="1" ht="33.75" x14ac:dyDescent="0.2">
      <c r="A216" s="166"/>
      <c r="B216" s="128"/>
      <c r="C216" s="325" t="s">
        <v>337</v>
      </c>
      <c r="D216" s="325"/>
      <c r="E216" s="325"/>
      <c r="F216" s="325"/>
      <c r="G216" s="325"/>
      <c r="H216" s="325"/>
      <c r="I216" s="325"/>
      <c r="J216" s="325"/>
      <c r="K216" s="325"/>
      <c r="L216" s="172">
        <v>404.57</v>
      </c>
      <c r="M216" s="168"/>
      <c r="N216" s="171"/>
      <c r="AA216" s="119"/>
      <c r="AB216" s="126"/>
      <c r="AC216" s="126"/>
      <c r="AI216" s="126"/>
      <c r="AK216" s="126"/>
      <c r="AL216" s="87" t="s">
        <v>337</v>
      </c>
    </row>
    <row r="217" spans="1:38" customFormat="1" ht="56.25" x14ac:dyDescent="0.2">
      <c r="A217" s="166"/>
      <c r="B217" s="128"/>
      <c r="C217" s="325" t="s">
        <v>338</v>
      </c>
      <c r="D217" s="325"/>
      <c r="E217" s="325"/>
      <c r="F217" s="325"/>
      <c r="G217" s="325"/>
      <c r="H217" s="325"/>
      <c r="I217" s="325"/>
      <c r="J217" s="325"/>
      <c r="K217" s="325"/>
      <c r="L217" s="172">
        <v>51.5</v>
      </c>
      <c r="M217" s="168"/>
      <c r="N217" s="171"/>
      <c r="AA217" s="119"/>
      <c r="AB217" s="126"/>
      <c r="AC217" s="126"/>
      <c r="AI217" s="126"/>
      <c r="AK217" s="126"/>
      <c r="AL217" s="87" t="s">
        <v>338</v>
      </c>
    </row>
    <row r="218" spans="1:38" customFormat="1" ht="22.5" x14ac:dyDescent="0.2">
      <c r="A218" s="166"/>
      <c r="B218" s="128"/>
      <c r="C218" s="325" t="s">
        <v>339</v>
      </c>
      <c r="D218" s="325"/>
      <c r="E218" s="325"/>
      <c r="F218" s="325"/>
      <c r="G218" s="325"/>
      <c r="H218" s="325"/>
      <c r="I218" s="325"/>
      <c r="J218" s="325"/>
      <c r="K218" s="325"/>
      <c r="L218" s="167">
        <v>3402.59</v>
      </c>
      <c r="M218" s="168"/>
      <c r="N218" s="171"/>
      <c r="AA218" s="119"/>
      <c r="AB218" s="126"/>
      <c r="AC218" s="126"/>
      <c r="AI218" s="126"/>
      <c r="AK218" s="126"/>
      <c r="AL218" s="87" t="s">
        <v>339</v>
      </c>
    </row>
    <row r="219" spans="1:38" customFormat="1" ht="33.75" x14ac:dyDescent="0.2">
      <c r="A219" s="166"/>
      <c r="B219" s="128"/>
      <c r="C219" s="325" t="s">
        <v>363</v>
      </c>
      <c r="D219" s="325"/>
      <c r="E219" s="325"/>
      <c r="F219" s="325"/>
      <c r="G219" s="325"/>
      <c r="H219" s="325"/>
      <c r="I219" s="325"/>
      <c r="J219" s="325"/>
      <c r="K219" s="325"/>
      <c r="L219" s="167">
        <v>1980</v>
      </c>
      <c r="M219" s="168"/>
      <c r="N219" s="171"/>
      <c r="AA219" s="119"/>
      <c r="AB219" s="126"/>
      <c r="AC219" s="126"/>
      <c r="AI219" s="126"/>
      <c r="AK219" s="126"/>
      <c r="AL219" s="87" t="s">
        <v>363</v>
      </c>
    </row>
    <row r="220" spans="1:38" customFormat="1" ht="22.5" x14ac:dyDescent="0.2">
      <c r="A220" s="166"/>
      <c r="B220" s="128"/>
      <c r="C220" s="325" t="s">
        <v>306</v>
      </c>
      <c r="D220" s="325"/>
      <c r="E220" s="325"/>
      <c r="F220" s="325"/>
      <c r="G220" s="325"/>
      <c r="H220" s="325"/>
      <c r="I220" s="325"/>
      <c r="J220" s="325"/>
      <c r="K220" s="325"/>
      <c r="L220" s="170"/>
      <c r="M220" s="168"/>
      <c r="N220" s="171"/>
      <c r="AA220" s="119"/>
      <c r="AB220" s="126"/>
      <c r="AC220" s="126"/>
      <c r="AI220" s="126"/>
      <c r="AK220" s="126"/>
      <c r="AL220" s="87" t="s">
        <v>306</v>
      </c>
    </row>
    <row r="221" spans="1:38" customFormat="1" ht="22.5" x14ac:dyDescent="0.2">
      <c r="A221" s="166"/>
      <c r="B221" s="128"/>
      <c r="C221" s="325" t="s">
        <v>344</v>
      </c>
      <c r="D221" s="325"/>
      <c r="E221" s="325"/>
      <c r="F221" s="325"/>
      <c r="G221" s="325"/>
      <c r="H221" s="325"/>
      <c r="I221" s="325"/>
      <c r="J221" s="325"/>
      <c r="K221" s="325"/>
      <c r="L221" s="167">
        <v>1980</v>
      </c>
      <c r="M221" s="168"/>
      <c r="N221" s="171"/>
      <c r="AA221" s="119"/>
      <c r="AB221" s="126"/>
      <c r="AC221" s="126"/>
      <c r="AI221" s="126"/>
      <c r="AK221" s="126"/>
      <c r="AL221" s="87" t="s">
        <v>344</v>
      </c>
    </row>
    <row r="222" spans="1:38" customFormat="1" ht="22.5" x14ac:dyDescent="0.2">
      <c r="A222" s="166"/>
      <c r="B222" s="128"/>
      <c r="C222" s="325" t="s">
        <v>340</v>
      </c>
      <c r="D222" s="325"/>
      <c r="E222" s="325"/>
      <c r="F222" s="325"/>
      <c r="G222" s="325"/>
      <c r="H222" s="325"/>
      <c r="I222" s="325"/>
      <c r="J222" s="325"/>
      <c r="K222" s="325"/>
      <c r="L222" s="167">
        <v>2792.62</v>
      </c>
      <c r="M222" s="168"/>
      <c r="N222" s="171"/>
      <c r="AA222" s="119"/>
      <c r="AB222" s="126"/>
      <c r="AC222" s="126"/>
      <c r="AI222" s="126"/>
      <c r="AK222" s="126"/>
      <c r="AL222" s="87" t="s">
        <v>340</v>
      </c>
    </row>
    <row r="223" spans="1:38" customFormat="1" ht="22.5" x14ac:dyDescent="0.2">
      <c r="A223" s="166"/>
      <c r="B223" s="128"/>
      <c r="C223" s="325" t="s">
        <v>306</v>
      </c>
      <c r="D223" s="325"/>
      <c r="E223" s="325"/>
      <c r="F223" s="325"/>
      <c r="G223" s="325"/>
      <c r="H223" s="325"/>
      <c r="I223" s="325"/>
      <c r="J223" s="325"/>
      <c r="K223" s="325"/>
      <c r="L223" s="170"/>
      <c r="M223" s="168"/>
      <c r="N223" s="171"/>
      <c r="AA223" s="119"/>
      <c r="AB223" s="126"/>
      <c r="AC223" s="126"/>
      <c r="AI223" s="126"/>
      <c r="AK223" s="126"/>
      <c r="AL223" s="87" t="s">
        <v>306</v>
      </c>
    </row>
    <row r="224" spans="1:38" customFormat="1" ht="22.5" x14ac:dyDescent="0.2">
      <c r="A224" s="166"/>
      <c r="B224" s="128"/>
      <c r="C224" s="325" t="s">
        <v>341</v>
      </c>
      <c r="D224" s="325"/>
      <c r="E224" s="325"/>
      <c r="F224" s="325"/>
      <c r="G224" s="325"/>
      <c r="H224" s="325"/>
      <c r="I224" s="325"/>
      <c r="J224" s="325"/>
      <c r="K224" s="325"/>
      <c r="L224" s="172">
        <v>350.46</v>
      </c>
      <c r="M224" s="168"/>
      <c r="N224" s="171"/>
      <c r="AA224" s="119"/>
      <c r="AB224" s="126"/>
      <c r="AC224" s="126"/>
      <c r="AI224" s="126"/>
      <c r="AK224" s="126"/>
      <c r="AL224" s="87" t="s">
        <v>341</v>
      </c>
    </row>
    <row r="225" spans="1:39" customFormat="1" ht="45" x14ac:dyDescent="0.2">
      <c r="A225" s="166"/>
      <c r="B225" s="128"/>
      <c r="C225" s="325" t="s">
        <v>342</v>
      </c>
      <c r="D225" s="325"/>
      <c r="E225" s="325"/>
      <c r="F225" s="325"/>
      <c r="G225" s="325"/>
      <c r="H225" s="325"/>
      <c r="I225" s="325"/>
      <c r="J225" s="325"/>
      <c r="K225" s="325"/>
      <c r="L225" s="172">
        <v>404.57</v>
      </c>
      <c r="M225" s="168"/>
      <c r="N225" s="171"/>
      <c r="AA225" s="119"/>
      <c r="AB225" s="126"/>
      <c r="AC225" s="126"/>
      <c r="AI225" s="126"/>
      <c r="AK225" s="126"/>
      <c r="AL225" s="87" t="s">
        <v>342</v>
      </c>
    </row>
    <row r="226" spans="1:39" customFormat="1" ht="56.25" x14ac:dyDescent="0.2">
      <c r="A226" s="166"/>
      <c r="B226" s="128"/>
      <c r="C226" s="325" t="s">
        <v>343</v>
      </c>
      <c r="D226" s="325"/>
      <c r="E226" s="325"/>
      <c r="F226" s="325"/>
      <c r="G226" s="325"/>
      <c r="H226" s="325"/>
      <c r="I226" s="325"/>
      <c r="J226" s="325"/>
      <c r="K226" s="325"/>
      <c r="L226" s="172">
        <v>51.5</v>
      </c>
      <c r="M226" s="168"/>
      <c r="N226" s="171"/>
      <c r="AA226" s="119"/>
      <c r="AB226" s="126"/>
      <c r="AC226" s="126"/>
      <c r="AI226" s="126"/>
      <c r="AK226" s="126"/>
      <c r="AL226" s="87" t="s">
        <v>343</v>
      </c>
    </row>
    <row r="227" spans="1:39" customFormat="1" ht="22.5" x14ac:dyDescent="0.2">
      <c r="A227" s="166"/>
      <c r="B227" s="128"/>
      <c r="C227" s="325" t="s">
        <v>344</v>
      </c>
      <c r="D227" s="325"/>
      <c r="E227" s="325"/>
      <c r="F227" s="325"/>
      <c r="G227" s="325"/>
      <c r="H227" s="325"/>
      <c r="I227" s="325"/>
      <c r="J227" s="325"/>
      <c r="K227" s="325"/>
      <c r="L227" s="167">
        <v>1422.59</v>
      </c>
      <c r="M227" s="168"/>
      <c r="N227" s="171"/>
      <c r="AA227" s="119"/>
      <c r="AB227" s="126"/>
      <c r="AC227" s="126"/>
      <c r="AI227" s="126"/>
      <c r="AK227" s="126"/>
      <c r="AL227" s="87" t="s">
        <v>344</v>
      </c>
    </row>
    <row r="228" spans="1:39" customFormat="1" ht="33.75" x14ac:dyDescent="0.2">
      <c r="A228" s="166"/>
      <c r="B228" s="128"/>
      <c r="C228" s="325" t="s">
        <v>345</v>
      </c>
      <c r="D228" s="325"/>
      <c r="E228" s="325"/>
      <c r="F228" s="325"/>
      <c r="G228" s="325"/>
      <c r="H228" s="325"/>
      <c r="I228" s="325"/>
      <c r="J228" s="325"/>
      <c r="K228" s="325"/>
      <c r="L228" s="172">
        <v>410</v>
      </c>
      <c r="M228" s="168"/>
      <c r="N228" s="171"/>
      <c r="AA228" s="119"/>
      <c r="AB228" s="126"/>
      <c r="AC228" s="126"/>
      <c r="AI228" s="126"/>
      <c r="AK228" s="126"/>
      <c r="AL228" s="87" t="s">
        <v>345</v>
      </c>
    </row>
    <row r="229" spans="1:39" customFormat="1" ht="22.5" x14ac:dyDescent="0.2">
      <c r="A229" s="166"/>
      <c r="B229" s="128"/>
      <c r="C229" s="325" t="s">
        <v>346</v>
      </c>
      <c r="D229" s="325"/>
      <c r="E229" s="325"/>
      <c r="F229" s="325"/>
      <c r="G229" s="325"/>
      <c r="H229" s="325"/>
      <c r="I229" s="325"/>
      <c r="J229" s="325"/>
      <c r="K229" s="325"/>
      <c r="L229" s="172">
        <v>205</v>
      </c>
      <c r="M229" s="168"/>
      <c r="N229" s="171"/>
      <c r="AA229" s="119"/>
      <c r="AB229" s="126"/>
      <c r="AC229" s="126"/>
      <c r="AI229" s="126"/>
      <c r="AK229" s="126"/>
      <c r="AL229" s="87" t="s">
        <v>346</v>
      </c>
    </row>
    <row r="230" spans="1:39" customFormat="1" ht="22.5" x14ac:dyDescent="0.2">
      <c r="A230" s="166"/>
      <c r="B230" s="128"/>
      <c r="C230" s="325" t="s">
        <v>308</v>
      </c>
      <c r="D230" s="325"/>
      <c r="E230" s="325"/>
      <c r="F230" s="325"/>
      <c r="G230" s="325"/>
      <c r="H230" s="325"/>
      <c r="I230" s="325"/>
      <c r="J230" s="325"/>
      <c r="K230" s="325"/>
      <c r="L230" s="172">
        <v>401.96</v>
      </c>
      <c r="M230" s="168"/>
      <c r="N230" s="171"/>
      <c r="AA230" s="119"/>
      <c r="AB230" s="126"/>
      <c r="AC230" s="126"/>
      <c r="AI230" s="126"/>
      <c r="AK230" s="126"/>
      <c r="AL230" s="87" t="s">
        <v>308</v>
      </c>
    </row>
    <row r="231" spans="1:39" customFormat="1" ht="45" x14ac:dyDescent="0.2">
      <c r="A231" s="166"/>
      <c r="B231" s="128"/>
      <c r="C231" s="325" t="s">
        <v>309</v>
      </c>
      <c r="D231" s="325"/>
      <c r="E231" s="325"/>
      <c r="F231" s="325"/>
      <c r="G231" s="325"/>
      <c r="H231" s="325"/>
      <c r="I231" s="325"/>
      <c r="J231" s="325"/>
      <c r="K231" s="325"/>
      <c r="L231" s="172">
        <v>410</v>
      </c>
      <c r="M231" s="168"/>
      <c r="N231" s="171"/>
      <c r="AA231" s="119"/>
      <c r="AB231" s="126"/>
      <c r="AC231" s="126"/>
      <c r="AI231" s="126"/>
      <c r="AK231" s="126"/>
      <c r="AL231" s="87" t="s">
        <v>309</v>
      </c>
    </row>
    <row r="232" spans="1:39" customFormat="1" ht="45" x14ac:dyDescent="0.2">
      <c r="A232" s="166"/>
      <c r="B232" s="128"/>
      <c r="C232" s="325" t="s">
        <v>310</v>
      </c>
      <c r="D232" s="325"/>
      <c r="E232" s="325"/>
      <c r="F232" s="325"/>
      <c r="G232" s="325"/>
      <c r="H232" s="325"/>
      <c r="I232" s="325"/>
      <c r="J232" s="325"/>
      <c r="K232" s="325"/>
      <c r="L232" s="172">
        <v>205</v>
      </c>
      <c r="M232" s="168"/>
      <c r="N232" s="171"/>
      <c r="AA232" s="119"/>
      <c r="AB232" s="126"/>
      <c r="AC232" s="126"/>
      <c r="AI232" s="126"/>
      <c r="AK232" s="126"/>
      <c r="AL232" s="87" t="s">
        <v>310</v>
      </c>
    </row>
    <row r="233" spans="1:39" customFormat="1" ht="22.5" x14ac:dyDescent="0.2">
      <c r="A233" s="166"/>
      <c r="B233" s="173"/>
      <c r="C233" s="347" t="s">
        <v>389</v>
      </c>
      <c r="D233" s="347"/>
      <c r="E233" s="347"/>
      <c r="F233" s="347"/>
      <c r="G233" s="347"/>
      <c r="H233" s="347"/>
      <c r="I233" s="347"/>
      <c r="J233" s="347"/>
      <c r="K233" s="347"/>
      <c r="L233" s="174">
        <v>4772.62</v>
      </c>
      <c r="M233" s="175"/>
      <c r="N233" s="202"/>
      <c r="AA233" s="119"/>
      <c r="AB233" s="126"/>
      <c r="AC233" s="126"/>
      <c r="AI233" s="126"/>
      <c r="AK233" s="126"/>
      <c r="AM233" s="126" t="s">
        <v>389</v>
      </c>
    </row>
    <row r="234" spans="1:39" customFormat="1" ht="36" x14ac:dyDescent="0.2">
      <c r="A234" s="337" t="s">
        <v>433</v>
      </c>
      <c r="B234" s="338"/>
      <c r="C234" s="338"/>
      <c r="D234" s="338"/>
      <c r="E234" s="338"/>
      <c r="F234" s="338"/>
      <c r="G234" s="338"/>
      <c r="H234" s="338"/>
      <c r="I234" s="338"/>
      <c r="J234" s="338"/>
      <c r="K234" s="338"/>
      <c r="L234" s="338"/>
      <c r="M234" s="338"/>
      <c r="N234" s="339"/>
      <c r="AA234" s="119" t="s">
        <v>433</v>
      </c>
      <c r="AB234" s="126"/>
      <c r="AC234" s="126"/>
      <c r="AI234" s="126"/>
      <c r="AK234" s="126"/>
      <c r="AM234" s="126"/>
    </row>
    <row r="235" spans="1:39" customFormat="1" ht="78.75" x14ac:dyDescent="0.2">
      <c r="A235" s="120" t="s">
        <v>492</v>
      </c>
      <c r="B235" s="196" t="s">
        <v>435</v>
      </c>
      <c r="C235" s="343" t="s">
        <v>493</v>
      </c>
      <c r="D235" s="343"/>
      <c r="E235" s="343"/>
      <c r="F235" s="121" t="s">
        <v>437</v>
      </c>
      <c r="G235" s="122"/>
      <c r="H235" s="122"/>
      <c r="I235" s="123">
        <v>1</v>
      </c>
      <c r="J235" s="156">
        <v>3212.03</v>
      </c>
      <c r="K235" s="122"/>
      <c r="L235" s="156">
        <v>3212.03</v>
      </c>
      <c r="M235" s="150">
        <v>6.16</v>
      </c>
      <c r="N235" s="149">
        <v>19786</v>
      </c>
      <c r="AA235" s="119"/>
      <c r="AB235" s="126"/>
      <c r="AC235" s="126" t="s">
        <v>493</v>
      </c>
      <c r="AI235" s="126"/>
      <c r="AK235" s="126"/>
      <c r="AM235" s="126"/>
    </row>
    <row r="236" spans="1:39" customFormat="1" ht="14.25" x14ac:dyDescent="0.2">
      <c r="A236" s="147"/>
      <c r="B236" s="197"/>
      <c r="C236" s="325" t="s">
        <v>438</v>
      </c>
      <c r="D236" s="325"/>
      <c r="E236" s="325"/>
      <c r="F236" s="325"/>
      <c r="G236" s="325"/>
      <c r="H236" s="325"/>
      <c r="I236" s="325"/>
      <c r="J236" s="325"/>
      <c r="K236" s="325"/>
      <c r="L236" s="325"/>
      <c r="M236" s="325"/>
      <c r="N236" s="344"/>
      <c r="AA236" s="119"/>
      <c r="AB236" s="126"/>
      <c r="AC236" s="126"/>
      <c r="AI236" s="126"/>
      <c r="AJ236" s="87" t="s">
        <v>438</v>
      </c>
      <c r="AK236" s="126"/>
      <c r="AM236" s="126"/>
    </row>
    <row r="237" spans="1:39" customFormat="1" ht="22.5" x14ac:dyDescent="0.2">
      <c r="A237" s="147"/>
      <c r="B237" s="197"/>
      <c r="C237" s="343" t="s">
        <v>171</v>
      </c>
      <c r="D237" s="343"/>
      <c r="E237" s="343"/>
      <c r="F237" s="121"/>
      <c r="G237" s="122"/>
      <c r="H237" s="122"/>
      <c r="I237" s="122"/>
      <c r="J237" s="124"/>
      <c r="K237" s="122"/>
      <c r="L237" s="156">
        <v>3212.03</v>
      </c>
      <c r="M237" s="143"/>
      <c r="N237" s="149">
        <v>19786</v>
      </c>
      <c r="AA237" s="119"/>
      <c r="AB237" s="126"/>
      <c r="AC237" s="126"/>
      <c r="AI237" s="126" t="s">
        <v>171</v>
      </c>
      <c r="AK237" s="126"/>
      <c r="AM237" s="126"/>
    </row>
    <row r="238" spans="1:39" customFormat="1" ht="78.75" x14ac:dyDescent="0.2">
      <c r="A238" s="120" t="s">
        <v>494</v>
      </c>
      <c r="B238" s="196" t="s">
        <v>435</v>
      </c>
      <c r="C238" s="343" t="s">
        <v>495</v>
      </c>
      <c r="D238" s="343"/>
      <c r="E238" s="343"/>
      <c r="F238" s="121" t="s">
        <v>437</v>
      </c>
      <c r="G238" s="122"/>
      <c r="H238" s="122"/>
      <c r="I238" s="123">
        <v>1</v>
      </c>
      <c r="J238" s="156">
        <v>7367.09</v>
      </c>
      <c r="K238" s="122"/>
      <c r="L238" s="156">
        <v>7367.09</v>
      </c>
      <c r="M238" s="150">
        <v>6.16</v>
      </c>
      <c r="N238" s="149">
        <v>45381</v>
      </c>
      <c r="AA238" s="119"/>
      <c r="AB238" s="126"/>
      <c r="AC238" s="126" t="s">
        <v>495</v>
      </c>
      <c r="AI238" s="126"/>
      <c r="AK238" s="126"/>
      <c r="AM238" s="126"/>
    </row>
    <row r="239" spans="1:39" customFormat="1" ht="14.25" x14ac:dyDescent="0.2">
      <c r="A239" s="147"/>
      <c r="B239" s="197"/>
      <c r="C239" s="325" t="s">
        <v>438</v>
      </c>
      <c r="D239" s="325"/>
      <c r="E239" s="325"/>
      <c r="F239" s="325"/>
      <c r="G239" s="325"/>
      <c r="H239" s="325"/>
      <c r="I239" s="325"/>
      <c r="J239" s="325"/>
      <c r="K239" s="325"/>
      <c r="L239" s="325"/>
      <c r="M239" s="325"/>
      <c r="N239" s="344"/>
      <c r="AA239" s="119"/>
      <c r="AB239" s="126"/>
      <c r="AC239" s="126"/>
      <c r="AI239" s="126"/>
      <c r="AJ239" s="87" t="s">
        <v>438</v>
      </c>
      <c r="AK239" s="126"/>
      <c r="AM239" s="126"/>
    </row>
    <row r="240" spans="1:39" customFormat="1" ht="22.5" x14ac:dyDescent="0.2">
      <c r="A240" s="147"/>
      <c r="B240" s="197"/>
      <c r="C240" s="343" t="s">
        <v>171</v>
      </c>
      <c r="D240" s="343"/>
      <c r="E240" s="343"/>
      <c r="F240" s="121"/>
      <c r="G240" s="122"/>
      <c r="H240" s="122"/>
      <c r="I240" s="122"/>
      <c r="J240" s="124"/>
      <c r="K240" s="122"/>
      <c r="L240" s="156">
        <v>7367.09</v>
      </c>
      <c r="M240" s="143"/>
      <c r="N240" s="149">
        <v>45381</v>
      </c>
      <c r="AA240" s="119"/>
      <c r="AB240" s="126"/>
      <c r="AC240" s="126"/>
      <c r="AI240" s="126" t="s">
        <v>171</v>
      </c>
      <c r="AK240" s="126"/>
      <c r="AM240" s="126"/>
    </row>
    <row r="241" spans="1:39" customFormat="1" ht="78.75" x14ac:dyDescent="0.2">
      <c r="A241" s="120" t="s">
        <v>496</v>
      </c>
      <c r="B241" s="196" t="s">
        <v>435</v>
      </c>
      <c r="C241" s="343" t="s">
        <v>497</v>
      </c>
      <c r="D241" s="343"/>
      <c r="E241" s="343"/>
      <c r="F241" s="121" t="s">
        <v>437</v>
      </c>
      <c r="G241" s="122"/>
      <c r="H241" s="122"/>
      <c r="I241" s="123">
        <v>2</v>
      </c>
      <c r="J241" s="156">
        <v>104277.37</v>
      </c>
      <c r="K241" s="122"/>
      <c r="L241" s="156">
        <v>208554.74</v>
      </c>
      <c r="M241" s="150">
        <v>6.16</v>
      </c>
      <c r="N241" s="149">
        <v>1284697</v>
      </c>
      <c r="AA241" s="119"/>
      <c r="AB241" s="126"/>
      <c r="AC241" s="126" t="s">
        <v>497</v>
      </c>
      <c r="AI241" s="126"/>
      <c r="AK241" s="126"/>
      <c r="AM241" s="126"/>
    </row>
    <row r="242" spans="1:39" customFormat="1" ht="14.25" x14ac:dyDescent="0.2">
      <c r="A242" s="147"/>
      <c r="B242" s="197"/>
      <c r="C242" s="325" t="s">
        <v>438</v>
      </c>
      <c r="D242" s="325"/>
      <c r="E242" s="325"/>
      <c r="F242" s="325"/>
      <c r="G242" s="325"/>
      <c r="H242" s="325"/>
      <c r="I242" s="325"/>
      <c r="J242" s="325"/>
      <c r="K242" s="325"/>
      <c r="L242" s="325"/>
      <c r="M242" s="325"/>
      <c r="N242" s="344"/>
      <c r="AA242" s="119"/>
      <c r="AB242" s="126"/>
      <c r="AC242" s="126"/>
      <c r="AI242" s="126"/>
      <c r="AJ242" s="87" t="s">
        <v>438</v>
      </c>
      <c r="AK242" s="126"/>
      <c r="AM242" s="126"/>
    </row>
    <row r="243" spans="1:39" customFormat="1" ht="22.5" x14ac:dyDescent="0.2">
      <c r="A243" s="147"/>
      <c r="B243" s="197"/>
      <c r="C243" s="343" t="s">
        <v>171</v>
      </c>
      <c r="D243" s="343"/>
      <c r="E243" s="343"/>
      <c r="F243" s="121"/>
      <c r="G243" s="122"/>
      <c r="H243" s="122"/>
      <c r="I243" s="122"/>
      <c r="J243" s="124"/>
      <c r="K243" s="122"/>
      <c r="L243" s="156">
        <v>208554.74</v>
      </c>
      <c r="M243" s="143"/>
      <c r="N243" s="149">
        <v>1284697</v>
      </c>
      <c r="AA243" s="119"/>
      <c r="AB243" s="126"/>
      <c r="AC243" s="126"/>
      <c r="AI243" s="126" t="s">
        <v>171</v>
      </c>
      <c r="AK243" s="126"/>
      <c r="AM243" s="126"/>
    </row>
    <row r="244" spans="1:39" customFormat="1" ht="45" x14ac:dyDescent="0.2">
      <c r="A244" s="120" t="s">
        <v>362</v>
      </c>
      <c r="B244" s="196" t="s">
        <v>435</v>
      </c>
      <c r="C244" s="343" t="s">
        <v>498</v>
      </c>
      <c r="D244" s="343"/>
      <c r="E244" s="343"/>
      <c r="F244" s="121" t="s">
        <v>437</v>
      </c>
      <c r="G244" s="122"/>
      <c r="H244" s="122"/>
      <c r="I244" s="123">
        <v>1</v>
      </c>
      <c r="J244" s="156">
        <v>180413.29</v>
      </c>
      <c r="K244" s="122"/>
      <c r="L244" s="156">
        <v>180413.29</v>
      </c>
      <c r="M244" s="150">
        <v>6.16</v>
      </c>
      <c r="N244" s="149">
        <v>1111346</v>
      </c>
      <c r="AA244" s="119"/>
      <c r="AB244" s="126"/>
      <c r="AC244" s="126" t="s">
        <v>498</v>
      </c>
      <c r="AI244" s="126"/>
      <c r="AK244" s="126"/>
      <c r="AM244" s="126"/>
    </row>
    <row r="245" spans="1:39" customFormat="1" ht="14.25" x14ac:dyDescent="0.2">
      <c r="A245" s="147"/>
      <c r="B245" s="197"/>
      <c r="C245" s="325" t="s">
        <v>438</v>
      </c>
      <c r="D245" s="325"/>
      <c r="E245" s="325"/>
      <c r="F245" s="325"/>
      <c r="G245" s="325"/>
      <c r="H245" s="325"/>
      <c r="I245" s="325"/>
      <c r="J245" s="325"/>
      <c r="K245" s="325"/>
      <c r="L245" s="325"/>
      <c r="M245" s="325"/>
      <c r="N245" s="344"/>
      <c r="AA245" s="119"/>
      <c r="AB245" s="126"/>
      <c r="AC245" s="126"/>
      <c r="AI245" s="126"/>
      <c r="AJ245" s="87" t="s">
        <v>438</v>
      </c>
      <c r="AK245" s="126"/>
      <c r="AM245" s="126"/>
    </row>
    <row r="246" spans="1:39" customFormat="1" ht="22.5" x14ac:dyDescent="0.2">
      <c r="A246" s="147"/>
      <c r="B246" s="197"/>
      <c r="C246" s="343" t="s">
        <v>171</v>
      </c>
      <c r="D246" s="343"/>
      <c r="E246" s="343"/>
      <c r="F246" s="121"/>
      <c r="G246" s="122"/>
      <c r="H246" s="122"/>
      <c r="I246" s="122"/>
      <c r="J246" s="124"/>
      <c r="K246" s="122"/>
      <c r="L246" s="156">
        <v>180413.29</v>
      </c>
      <c r="M246" s="143"/>
      <c r="N246" s="149">
        <v>1111346</v>
      </c>
      <c r="AA246" s="119"/>
      <c r="AB246" s="126"/>
      <c r="AC246" s="126"/>
      <c r="AI246" s="126" t="s">
        <v>171</v>
      </c>
      <c r="AK246" s="126"/>
      <c r="AM246" s="126"/>
    </row>
    <row r="247" spans="1:39" customFormat="1" ht="67.5" x14ac:dyDescent="0.2">
      <c r="A247" s="120" t="s">
        <v>499</v>
      </c>
      <c r="B247" s="196" t="s">
        <v>435</v>
      </c>
      <c r="C247" s="343" t="s">
        <v>500</v>
      </c>
      <c r="D247" s="343"/>
      <c r="E247" s="343"/>
      <c r="F247" s="121" t="s">
        <v>437</v>
      </c>
      <c r="G247" s="122"/>
      <c r="H247" s="122"/>
      <c r="I247" s="123">
        <v>1</v>
      </c>
      <c r="J247" s="156">
        <v>17088.61</v>
      </c>
      <c r="K247" s="122"/>
      <c r="L247" s="156">
        <v>17088.61</v>
      </c>
      <c r="M247" s="150">
        <v>6.16</v>
      </c>
      <c r="N247" s="149">
        <v>105266</v>
      </c>
      <c r="AA247" s="119"/>
      <c r="AB247" s="126"/>
      <c r="AC247" s="126" t="s">
        <v>500</v>
      </c>
      <c r="AI247" s="126"/>
      <c r="AK247" s="126"/>
      <c r="AM247" s="126"/>
    </row>
    <row r="248" spans="1:39" customFormat="1" ht="14.25" x14ac:dyDescent="0.2">
      <c r="A248" s="147"/>
      <c r="B248" s="197"/>
      <c r="C248" s="325" t="s">
        <v>438</v>
      </c>
      <c r="D248" s="325"/>
      <c r="E248" s="325"/>
      <c r="F248" s="325"/>
      <c r="G248" s="325"/>
      <c r="H248" s="325"/>
      <c r="I248" s="325"/>
      <c r="J248" s="325"/>
      <c r="K248" s="325"/>
      <c r="L248" s="325"/>
      <c r="M248" s="325"/>
      <c r="N248" s="344"/>
      <c r="AA248" s="119"/>
      <c r="AB248" s="126"/>
      <c r="AC248" s="126"/>
      <c r="AI248" s="126"/>
      <c r="AJ248" s="87" t="s">
        <v>438</v>
      </c>
      <c r="AK248" s="126"/>
      <c r="AM248" s="126"/>
    </row>
    <row r="249" spans="1:39" customFormat="1" ht="22.5" x14ac:dyDescent="0.2">
      <c r="A249" s="147"/>
      <c r="B249" s="197"/>
      <c r="C249" s="343" t="s">
        <v>171</v>
      </c>
      <c r="D249" s="343"/>
      <c r="E249" s="343"/>
      <c r="F249" s="121"/>
      <c r="G249" s="122"/>
      <c r="H249" s="122"/>
      <c r="I249" s="122"/>
      <c r="J249" s="124"/>
      <c r="K249" s="122"/>
      <c r="L249" s="156">
        <v>17088.61</v>
      </c>
      <c r="M249" s="143"/>
      <c r="N249" s="149">
        <v>105266</v>
      </c>
      <c r="AA249" s="119"/>
      <c r="AB249" s="126"/>
      <c r="AC249" s="126"/>
      <c r="AI249" s="126" t="s">
        <v>171</v>
      </c>
      <c r="AK249" s="126"/>
      <c r="AM249" s="126"/>
    </row>
    <row r="250" spans="1:39" customFormat="1" ht="56.25" x14ac:dyDescent="0.2">
      <c r="A250" s="120" t="s">
        <v>501</v>
      </c>
      <c r="B250" s="196" t="s">
        <v>435</v>
      </c>
      <c r="C250" s="343" t="s">
        <v>502</v>
      </c>
      <c r="D250" s="343"/>
      <c r="E250" s="343"/>
      <c r="F250" s="121" t="s">
        <v>437</v>
      </c>
      <c r="G250" s="122"/>
      <c r="H250" s="122"/>
      <c r="I250" s="123">
        <v>1</v>
      </c>
      <c r="J250" s="156">
        <v>122531.65</v>
      </c>
      <c r="K250" s="122"/>
      <c r="L250" s="156">
        <v>122531.65</v>
      </c>
      <c r="M250" s="150">
        <v>6.16</v>
      </c>
      <c r="N250" s="149">
        <v>754795</v>
      </c>
      <c r="AA250" s="119"/>
      <c r="AB250" s="126"/>
      <c r="AC250" s="126" t="s">
        <v>502</v>
      </c>
      <c r="AI250" s="126"/>
      <c r="AK250" s="126"/>
      <c r="AM250" s="126"/>
    </row>
    <row r="251" spans="1:39" customFormat="1" ht="14.25" x14ac:dyDescent="0.2">
      <c r="A251" s="147"/>
      <c r="B251" s="197"/>
      <c r="C251" s="325" t="s">
        <v>438</v>
      </c>
      <c r="D251" s="325"/>
      <c r="E251" s="325"/>
      <c r="F251" s="325"/>
      <c r="G251" s="325"/>
      <c r="H251" s="325"/>
      <c r="I251" s="325"/>
      <c r="J251" s="325"/>
      <c r="K251" s="325"/>
      <c r="L251" s="325"/>
      <c r="M251" s="325"/>
      <c r="N251" s="344"/>
      <c r="AA251" s="119"/>
      <c r="AB251" s="126"/>
      <c r="AC251" s="126"/>
      <c r="AI251" s="126"/>
      <c r="AJ251" s="87" t="s">
        <v>438</v>
      </c>
      <c r="AK251" s="126"/>
      <c r="AM251" s="126"/>
    </row>
    <row r="252" spans="1:39" customFormat="1" ht="22.5" x14ac:dyDescent="0.2">
      <c r="A252" s="147"/>
      <c r="B252" s="197"/>
      <c r="C252" s="343" t="s">
        <v>171</v>
      </c>
      <c r="D252" s="343"/>
      <c r="E252" s="343"/>
      <c r="F252" s="121"/>
      <c r="G252" s="122"/>
      <c r="H252" s="122"/>
      <c r="I252" s="122"/>
      <c r="J252" s="124"/>
      <c r="K252" s="122"/>
      <c r="L252" s="156">
        <v>122531.65</v>
      </c>
      <c r="M252" s="143"/>
      <c r="N252" s="149">
        <v>754795</v>
      </c>
      <c r="AA252" s="119"/>
      <c r="AB252" s="126"/>
      <c r="AC252" s="126"/>
      <c r="AI252" s="126" t="s">
        <v>171</v>
      </c>
      <c r="AK252" s="126"/>
      <c r="AM252" s="126"/>
    </row>
    <row r="253" spans="1:39" customFormat="1" ht="0" hidden="1" customHeight="1" x14ac:dyDescent="0.2">
      <c r="A253" s="157"/>
      <c r="B253" s="158"/>
      <c r="C253" s="158"/>
      <c r="D253" s="158"/>
      <c r="E253" s="158"/>
      <c r="F253" s="159"/>
      <c r="G253" s="159"/>
      <c r="H253" s="159"/>
      <c r="I253" s="159"/>
      <c r="J253" s="160"/>
      <c r="K253" s="159"/>
      <c r="L253" s="160"/>
      <c r="M253" s="131"/>
      <c r="N253" s="160"/>
      <c r="AA253" s="119"/>
      <c r="AB253" s="126"/>
      <c r="AC253" s="126"/>
      <c r="AI253" s="126"/>
      <c r="AK253" s="126"/>
      <c r="AM253" s="126"/>
    </row>
    <row r="254" spans="1:39" customFormat="1" ht="45" x14ac:dyDescent="0.2">
      <c r="A254" s="161"/>
      <c r="B254" s="162"/>
      <c r="C254" s="343" t="s">
        <v>440</v>
      </c>
      <c r="D254" s="343"/>
      <c r="E254" s="343"/>
      <c r="F254" s="343"/>
      <c r="G254" s="343"/>
      <c r="H254" s="343"/>
      <c r="I254" s="343"/>
      <c r="J254" s="343"/>
      <c r="K254" s="343"/>
      <c r="L254" s="163"/>
      <c r="M254" s="164"/>
      <c r="N254" s="165"/>
      <c r="AA254" s="119"/>
      <c r="AB254" s="126"/>
      <c r="AC254" s="126"/>
      <c r="AI254" s="126"/>
      <c r="AK254" s="126" t="s">
        <v>440</v>
      </c>
      <c r="AM254" s="126"/>
    </row>
    <row r="255" spans="1:39" customFormat="1" ht="22.5" x14ac:dyDescent="0.2">
      <c r="A255" s="166"/>
      <c r="B255" s="128"/>
      <c r="C255" s="325" t="s">
        <v>348</v>
      </c>
      <c r="D255" s="325"/>
      <c r="E255" s="325"/>
      <c r="F255" s="325"/>
      <c r="G255" s="325"/>
      <c r="H255" s="325"/>
      <c r="I255" s="325"/>
      <c r="J255" s="325"/>
      <c r="K255" s="325"/>
      <c r="L255" s="167">
        <v>539167.41</v>
      </c>
      <c r="M255" s="168"/>
      <c r="N255" s="171"/>
      <c r="AA255" s="119"/>
      <c r="AB255" s="126"/>
      <c r="AC255" s="126"/>
      <c r="AI255" s="126"/>
      <c r="AK255" s="126"/>
      <c r="AL255" s="87" t="s">
        <v>348</v>
      </c>
      <c r="AM255" s="126"/>
    </row>
    <row r="256" spans="1:39" customFormat="1" ht="45" x14ac:dyDescent="0.2">
      <c r="A256" s="166"/>
      <c r="B256" s="173"/>
      <c r="C256" s="347" t="s">
        <v>441</v>
      </c>
      <c r="D256" s="347"/>
      <c r="E256" s="347"/>
      <c r="F256" s="347"/>
      <c r="G256" s="347"/>
      <c r="H256" s="347"/>
      <c r="I256" s="347"/>
      <c r="J256" s="347"/>
      <c r="K256" s="347"/>
      <c r="L256" s="174">
        <v>539167.41</v>
      </c>
      <c r="M256" s="175"/>
      <c r="N256" s="202"/>
      <c r="AA256" s="119"/>
      <c r="AB256" s="126"/>
      <c r="AC256" s="126"/>
      <c r="AI256" s="126"/>
      <c r="AK256" s="126"/>
      <c r="AM256" s="126" t="s">
        <v>441</v>
      </c>
    </row>
    <row r="257" spans="1:41" customFormat="1" ht="10.5" hidden="1" customHeight="1" x14ac:dyDescent="0.2">
      <c r="B257" s="178"/>
      <c r="C257" s="178"/>
      <c r="D257" s="178"/>
      <c r="E257" s="178"/>
      <c r="F257" s="178"/>
      <c r="G257" s="178"/>
      <c r="H257" s="178"/>
      <c r="I257" s="178"/>
      <c r="J257" s="178"/>
      <c r="K257" s="178"/>
      <c r="L257" s="179"/>
      <c r="M257" s="179"/>
      <c r="N257" s="179"/>
    </row>
    <row r="258" spans="1:41" customFormat="1" ht="14.25" x14ac:dyDescent="0.2">
      <c r="A258" s="161"/>
      <c r="B258" s="162"/>
      <c r="C258" s="343" t="s">
        <v>304</v>
      </c>
      <c r="D258" s="343"/>
      <c r="E258" s="343"/>
      <c r="F258" s="343"/>
      <c r="G258" s="343"/>
      <c r="H258" s="343"/>
      <c r="I258" s="343"/>
      <c r="J258" s="343"/>
      <c r="K258" s="343"/>
      <c r="L258" s="163"/>
      <c r="M258" s="164"/>
      <c r="N258" s="165"/>
      <c r="AN258" s="126" t="s">
        <v>304</v>
      </c>
    </row>
    <row r="259" spans="1:41" customFormat="1" ht="35.25" x14ac:dyDescent="0.3">
      <c r="A259" s="166"/>
      <c r="B259" s="128"/>
      <c r="C259" s="325" t="s">
        <v>305</v>
      </c>
      <c r="D259" s="325"/>
      <c r="E259" s="325"/>
      <c r="F259" s="325"/>
      <c r="G259" s="325"/>
      <c r="H259" s="325"/>
      <c r="I259" s="325"/>
      <c r="J259" s="325"/>
      <c r="K259" s="325"/>
      <c r="L259" s="167">
        <v>4157.62</v>
      </c>
      <c r="M259" s="168"/>
      <c r="N259" s="169">
        <v>57730</v>
      </c>
      <c r="O259" s="180"/>
      <c r="P259" s="180"/>
      <c r="Q259" s="180"/>
      <c r="AN259" s="126"/>
      <c r="AO259" s="87" t="s">
        <v>305</v>
      </c>
    </row>
    <row r="260" spans="1:41" customFormat="1" ht="24" x14ac:dyDescent="0.3">
      <c r="A260" s="166"/>
      <c r="B260" s="128"/>
      <c r="C260" s="325" t="s">
        <v>306</v>
      </c>
      <c r="D260" s="325"/>
      <c r="E260" s="325"/>
      <c r="F260" s="325"/>
      <c r="G260" s="325"/>
      <c r="H260" s="325"/>
      <c r="I260" s="325"/>
      <c r="J260" s="325"/>
      <c r="K260" s="325"/>
      <c r="L260" s="170"/>
      <c r="M260" s="168"/>
      <c r="N260" s="171"/>
      <c r="O260" s="180"/>
      <c r="P260" s="180"/>
      <c r="Q260" s="180"/>
      <c r="AN260" s="126"/>
      <c r="AO260" s="87" t="s">
        <v>306</v>
      </c>
    </row>
    <row r="261" spans="1:41" customFormat="1" ht="24" x14ac:dyDescent="0.3">
      <c r="A261" s="166"/>
      <c r="B261" s="128"/>
      <c r="C261" s="325" t="s">
        <v>307</v>
      </c>
      <c r="D261" s="325"/>
      <c r="E261" s="325"/>
      <c r="F261" s="325"/>
      <c r="G261" s="325"/>
      <c r="H261" s="325"/>
      <c r="I261" s="325"/>
      <c r="J261" s="325"/>
      <c r="K261" s="325"/>
      <c r="L261" s="172">
        <v>350.46</v>
      </c>
      <c r="M261" s="168"/>
      <c r="N261" s="169">
        <v>20880</v>
      </c>
      <c r="O261" s="180"/>
      <c r="P261" s="180"/>
      <c r="Q261" s="180"/>
      <c r="AN261" s="126"/>
      <c r="AO261" s="87" t="s">
        <v>307</v>
      </c>
    </row>
    <row r="262" spans="1:41" customFormat="1" ht="35.25" x14ac:dyDescent="0.3">
      <c r="A262" s="166"/>
      <c r="B262" s="128"/>
      <c r="C262" s="325" t="s">
        <v>337</v>
      </c>
      <c r="D262" s="325"/>
      <c r="E262" s="325"/>
      <c r="F262" s="325"/>
      <c r="G262" s="325"/>
      <c r="H262" s="325"/>
      <c r="I262" s="325"/>
      <c r="J262" s="325"/>
      <c r="K262" s="325"/>
      <c r="L262" s="172">
        <v>404.57</v>
      </c>
      <c r="M262" s="168"/>
      <c r="N262" s="169">
        <v>6328</v>
      </c>
      <c r="O262" s="180"/>
      <c r="P262" s="180"/>
      <c r="Q262" s="180"/>
      <c r="AN262" s="126"/>
      <c r="AO262" s="87" t="s">
        <v>337</v>
      </c>
    </row>
    <row r="263" spans="1:41" customFormat="1" ht="57.75" x14ac:dyDescent="0.3">
      <c r="A263" s="166"/>
      <c r="B263" s="128"/>
      <c r="C263" s="325" t="s">
        <v>338</v>
      </c>
      <c r="D263" s="325"/>
      <c r="E263" s="325"/>
      <c r="F263" s="325"/>
      <c r="G263" s="325"/>
      <c r="H263" s="325"/>
      <c r="I263" s="325"/>
      <c r="J263" s="325"/>
      <c r="K263" s="325"/>
      <c r="L263" s="172">
        <v>51.5</v>
      </c>
      <c r="M263" s="168"/>
      <c r="N263" s="169">
        <v>3068</v>
      </c>
      <c r="O263" s="180"/>
      <c r="P263" s="180"/>
      <c r="Q263" s="180"/>
      <c r="AN263" s="126"/>
      <c r="AO263" s="87" t="s">
        <v>338</v>
      </c>
    </row>
    <row r="264" spans="1:41" customFormat="1" ht="24" x14ac:dyDescent="0.3">
      <c r="A264" s="166"/>
      <c r="B264" s="128"/>
      <c r="C264" s="325" t="s">
        <v>339</v>
      </c>
      <c r="D264" s="325"/>
      <c r="E264" s="325"/>
      <c r="F264" s="325"/>
      <c r="G264" s="325"/>
      <c r="H264" s="325"/>
      <c r="I264" s="325"/>
      <c r="J264" s="325"/>
      <c r="K264" s="325"/>
      <c r="L264" s="167">
        <v>3402.59</v>
      </c>
      <c r="M264" s="168"/>
      <c r="N264" s="169">
        <v>30522</v>
      </c>
      <c r="O264" s="180"/>
      <c r="P264" s="180"/>
      <c r="Q264" s="180"/>
      <c r="AN264" s="126"/>
      <c r="AO264" s="87" t="s">
        <v>339</v>
      </c>
    </row>
    <row r="265" spans="1:41" customFormat="1" ht="35.25" x14ac:dyDescent="0.3">
      <c r="A265" s="166"/>
      <c r="B265" s="128"/>
      <c r="C265" s="325" t="s">
        <v>363</v>
      </c>
      <c r="D265" s="325"/>
      <c r="E265" s="325"/>
      <c r="F265" s="325"/>
      <c r="G265" s="325"/>
      <c r="H265" s="325"/>
      <c r="I265" s="325"/>
      <c r="J265" s="325"/>
      <c r="K265" s="325"/>
      <c r="L265" s="167">
        <v>1980</v>
      </c>
      <c r="M265" s="168"/>
      <c r="N265" s="169">
        <v>17761</v>
      </c>
      <c r="O265" s="180"/>
      <c r="P265" s="180"/>
      <c r="Q265" s="180"/>
      <c r="AN265" s="126"/>
      <c r="AO265" s="87" t="s">
        <v>363</v>
      </c>
    </row>
    <row r="266" spans="1:41" customFormat="1" ht="24" x14ac:dyDescent="0.3">
      <c r="A266" s="166"/>
      <c r="B266" s="128"/>
      <c r="C266" s="325" t="s">
        <v>306</v>
      </c>
      <c r="D266" s="325"/>
      <c r="E266" s="325"/>
      <c r="F266" s="325"/>
      <c r="G266" s="325"/>
      <c r="H266" s="325"/>
      <c r="I266" s="325"/>
      <c r="J266" s="325"/>
      <c r="K266" s="325"/>
      <c r="L266" s="170"/>
      <c r="M266" s="168"/>
      <c r="N266" s="171"/>
      <c r="O266" s="180"/>
      <c r="P266" s="180"/>
      <c r="Q266" s="180"/>
      <c r="AN266" s="126"/>
      <c r="AO266" s="87" t="s">
        <v>306</v>
      </c>
    </row>
    <row r="267" spans="1:41" customFormat="1" ht="24" x14ac:dyDescent="0.3">
      <c r="A267" s="166"/>
      <c r="B267" s="128"/>
      <c r="C267" s="325" t="s">
        <v>344</v>
      </c>
      <c r="D267" s="325"/>
      <c r="E267" s="325"/>
      <c r="F267" s="325"/>
      <c r="G267" s="325"/>
      <c r="H267" s="325"/>
      <c r="I267" s="325"/>
      <c r="J267" s="325"/>
      <c r="K267" s="325"/>
      <c r="L267" s="167">
        <v>1980</v>
      </c>
      <c r="M267" s="168"/>
      <c r="N267" s="169">
        <v>17761</v>
      </c>
      <c r="O267" s="180"/>
      <c r="P267" s="180"/>
      <c r="Q267" s="180"/>
      <c r="AN267" s="126"/>
      <c r="AO267" s="87" t="s">
        <v>344</v>
      </c>
    </row>
    <row r="268" spans="1:41" customFormat="1" ht="24" x14ac:dyDescent="0.3">
      <c r="A268" s="166"/>
      <c r="B268" s="128"/>
      <c r="C268" s="325" t="s">
        <v>340</v>
      </c>
      <c r="D268" s="325"/>
      <c r="E268" s="325"/>
      <c r="F268" s="325"/>
      <c r="G268" s="325"/>
      <c r="H268" s="325"/>
      <c r="I268" s="325"/>
      <c r="J268" s="325"/>
      <c r="K268" s="325"/>
      <c r="L268" s="167">
        <v>2792.62</v>
      </c>
      <c r="M268" s="168"/>
      <c r="N268" s="169">
        <v>76609</v>
      </c>
      <c r="O268" s="180"/>
      <c r="P268" s="180"/>
      <c r="Q268" s="180"/>
      <c r="AN268" s="126"/>
      <c r="AO268" s="87" t="s">
        <v>340</v>
      </c>
    </row>
    <row r="269" spans="1:41" customFormat="1" ht="24" x14ac:dyDescent="0.3">
      <c r="A269" s="166"/>
      <c r="B269" s="128"/>
      <c r="C269" s="325" t="s">
        <v>306</v>
      </c>
      <c r="D269" s="325"/>
      <c r="E269" s="325"/>
      <c r="F269" s="325"/>
      <c r="G269" s="325"/>
      <c r="H269" s="325"/>
      <c r="I269" s="325"/>
      <c r="J269" s="325"/>
      <c r="K269" s="325"/>
      <c r="L269" s="170"/>
      <c r="M269" s="168"/>
      <c r="N269" s="171"/>
      <c r="O269" s="180"/>
      <c r="P269" s="180"/>
      <c r="Q269" s="180"/>
      <c r="AN269" s="126"/>
      <c r="AO269" s="87" t="s">
        <v>306</v>
      </c>
    </row>
    <row r="270" spans="1:41" customFormat="1" ht="24" x14ac:dyDescent="0.3">
      <c r="A270" s="166"/>
      <c r="B270" s="128"/>
      <c r="C270" s="325" t="s">
        <v>341</v>
      </c>
      <c r="D270" s="325"/>
      <c r="E270" s="325"/>
      <c r="F270" s="325"/>
      <c r="G270" s="325"/>
      <c r="H270" s="325"/>
      <c r="I270" s="325"/>
      <c r="J270" s="325"/>
      <c r="K270" s="325"/>
      <c r="L270" s="172">
        <v>350.46</v>
      </c>
      <c r="M270" s="168"/>
      <c r="N270" s="169">
        <v>20880</v>
      </c>
      <c r="O270" s="180"/>
      <c r="P270" s="180"/>
      <c r="Q270" s="180"/>
      <c r="AN270" s="126"/>
      <c r="AO270" s="87" t="s">
        <v>341</v>
      </c>
    </row>
    <row r="271" spans="1:41" customFormat="1" ht="46.5" x14ac:dyDescent="0.3">
      <c r="A271" s="166"/>
      <c r="B271" s="128"/>
      <c r="C271" s="325" t="s">
        <v>342</v>
      </c>
      <c r="D271" s="325"/>
      <c r="E271" s="325"/>
      <c r="F271" s="325"/>
      <c r="G271" s="325"/>
      <c r="H271" s="325"/>
      <c r="I271" s="325"/>
      <c r="J271" s="325"/>
      <c r="K271" s="325"/>
      <c r="L271" s="172">
        <v>404.57</v>
      </c>
      <c r="M271" s="168"/>
      <c r="N271" s="169">
        <v>6328</v>
      </c>
      <c r="O271" s="180"/>
      <c r="P271" s="180"/>
      <c r="Q271" s="180"/>
      <c r="AN271" s="126"/>
      <c r="AO271" s="87" t="s">
        <v>342</v>
      </c>
    </row>
    <row r="272" spans="1:41" customFormat="1" ht="57.75" x14ac:dyDescent="0.3">
      <c r="A272" s="166"/>
      <c r="B272" s="128"/>
      <c r="C272" s="325" t="s">
        <v>343</v>
      </c>
      <c r="D272" s="325"/>
      <c r="E272" s="325"/>
      <c r="F272" s="325"/>
      <c r="G272" s="325"/>
      <c r="H272" s="325"/>
      <c r="I272" s="325"/>
      <c r="J272" s="325"/>
      <c r="K272" s="325"/>
      <c r="L272" s="172">
        <v>51.5</v>
      </c>
      <c r="M272" s="168"/>
      <c r="N272" s="169">
        <v>3068</v>
      </c>
      <c r="O272" s="180"/>
      <c r="P272" s="180"/>
      <c r="Q272" s="180"/>
      <c r="AN272" s="126"/>
      <c r="AO272" s="87" t="s">
        <v>343</v>
      </c>
    </row>
    <row r="273" spans="1:42" customFormat="1" ht="24" x14ac:dyDescent="0.3">
      <c r="A273" s="166"/>
      <c r="B273" s="128"/>
      <c r="C273" s="325" t="s">
        <v>344</v>
      </c>
      <c r="D273" s="325"/>
      <c r="E273" s="325"/>
      <c r="F273" s="325"/>
      <c r="G273" s="325"/>
      <c r="H273" s="325"/>
      <c r="I273" s="325"/>
      <c r="J273" s="325"/>
      <c r="K273" s="325"/>
      <c r="L273" s="167">
        <v>1422.59</v>
      </c>
      <c r="M273" s="168"/>
      <c r="N273" s="169">
        <v>12761</v>
      </c>
      <c r="O273" s="180"/>
      <c r="P273" s="180"/>
      <c r="Q273" s="180"/>
      <c r="AN273" s="126"/>
      <c r="AO273" s="87" t="s">
        <v>344</v>
      </c>
    </row>
    <row r="274" spans="1:42" customFormat="1" ht="35.25" x14ac:dyDescent="0.3">
      <c r="A274" s="166"/>
      <c r="B274" s="128"/>
      <c r="C274" s="325" t="s">
        <v>345</v>
      </c>
      <c r="D274" s="325"/>
      <c r="E274" s="325"/>
      <c r="F274" s="325"/>
      <c r="G274" s="325"/>
      <c r="H274" s="325"/>
      <c r="I274" s="325"/>
      <c r="J274" s="325"/>
      <c r="K274" s="325"/>
      <c r="L274" s="172">
        <v>410</v>
      </c>
      <c r="M274" s="168"/>
      <c r="N274" s="169">
        <v>24427</v>
      </c>
      <c r="O274" s="180"/>
      <c r="P274" s="180"/>
      <c r="Q274" s="180"/>
      <c r="AN274" s="126"/>
      <c r="AO274" s="87" t="s">
        <v>345</v>
      </c>
    </row>
    <row r="275" spans="1:42" customFormat="1" ht="35.25" x14ac:dyDescent="0.3">
      <c r="A275" s="166"/>
      <c r="B275" s="128"/>
      <c r="C275" s="325" t="s">
        <v>346</v>
      </c>
      <c r="D275" s="325"/>
      <c r="E275" s="325"/>
      <c r="F275" s="325"/>
      <c r="G275" s="325"/>
      <c r="H275" s="325"/>
      <c r="I275" s="325"/>
      <c r="J275" s="325"/>
      <c r="K275" s="325"/>
      <c r="L275" s="172">
        <v>205</v>
      </c>
      <c r="M275" s="168"/>
      <c r="N275" s="169">
        <v>12213</v>
      </c>
      <c r="O275" s="180"/>
      <c r="P275" s="180"/>
      <c r="Q275" s="180"/>
      <c r="AN275" s="126"/>
      <c r="AO275" s="87" t="s">
        <v>346</v>
      </c>
    </row>
    <row r="276" spans="1:42" customFormat="1" ht="24" x14ac:dyDescent="0.3">
      <c r="A276" s="166"/>
      <c r="B276" s="128"/>
      <c r="C276" s="325" t="s">
        <v>348</v>
      </c>
      <c r="D276" s="325"/>
      <c r="E276" s="325"/>
      <c r="F276" s="325"/>
      <c r="G276" s="325"/>
      <c r="H276" s="325"/>
      <c r="I276" s="325"/>
      <c r="J276" s="325"/>
      <c r="K276" s="325"/>
      <c r="L276" s="167">
        <v>539167.41</v>
      </c>
      <c r="M276" s="168"/>
      <c r="N276" s="169">
        <v>3321271</v>
      </c>
      <c r="O276" s="180"/>
      <c r="P276" s="180"/>
      <c r="Q276" s="180"/>
      <c r="AN276" s="126"/>
      <c r="AO276" s="87" t="s">
        <v>348</v>
      </c>
    </row>
    <row r="277" spans="1:42" customFormat="1" ht="24" x14ac:dyDescent="0.3">
      <c r="A277" s="166"/>
      <c r="B277" s="128"/>
      <c r="C277" s="325" t="s">
        <v>308</v>
      </c>
      <c r="D277" s="325"/>
      <c r="E277" s="325"/>
      <c r="F277" s="325"/>
      <c r="G277" s="325"/>
      <c r="H277" s="325"/>
      <c r="I277" s="325"/>
      <c r="J277" s="325"/>
      <c r="K277" s="325"/>
      <c r="L277" s="172">
        <v>401.96</v>
      </c>
      <c r="M277" s="168"/>
      <c r="N277" s="169">
        <v>23948</v>
      </c>
      <c r="O277" s="180"/>
      <c r="P277" s="180"/>
      <c r="Q277" s="180"/>
      <c r="AN277" s="126"/>
      <c r="AO277" s="87" t="s">
        <v>308</v>
      </c>
    </row>
    <row r="278" spans="1:42" customFormat="1" ht="46.5" x14ac:dyDescent="0.3">
      <c r="A278" s="166"/>
      <c r="B278" s="128"/>
      <c r="C278" s="325" t="s">
        <v>309</v>
      </c>
      <c r="D278" s="325"/>
      <c r="E278" s="325"/>
      <c r="F278" s="325"/>
      <c r="G278" s="325"/>
      <c r="H278" s="325"/>
      <c r="I278" s="325"/>
      <c r="J278" s="325"/>
      <c r="K278" s="325"/>
      <c r="L278" s="172">
        <v>410</v>
      </c>
      <c r="M278" s="168"/>
      <c r="N278" s="169">
        <v>24427</v>
      </c>
      <c r="O278" s="180"/>
      <c r="P278" s="180"/>
      <c r="Q278" s="180"/>
      <c r="AN278" s="126"/>
      <c r="AO278" s="87" t="s">
        <v>309</v>
      </c>
    </row>
    <row r="279" spans="1:42" customFormat="1" ht="46.5" x14ac:dyDescent="0.3">
      <c r="A279" s="166"/>
      <c r="B279" s="128"/>
      <c r="C279" s="325" t="s">
        <v>310</v>
      </c>
      <c r="D279" s="325"/>
      <c r="E279" s="325"/>
      <c r="F279" s="325"/>
      <c r="G279" s="325"/>
      <c r="H279" s="325"/>
      <c r="I279" s="325"/>
      <c r="J279" s="325"/>
      <c r="K279" s="325"/>
      <c r="L279" s="172">
        <v>205</v>
      </c>
      <c r="M279" s="168"/>
      <c r="N279" s="169">
        <v>12213</v>
      </c>
      <c r="O279" s="180"/>
      <c r="P279" s="180"/>
      <c r="Q279" s="180"/>
      <c r="AN279" s="126"/>
      <c r="AO279" s="87" t="s">
        <v>310</v>
      </c>
    </row>
    <row r="280" spans="1:42" customFormat="1" ht="24" x14ac:dyDescent="0.3">
      <c r="A280" s="166"/>
      <c r="B280" s="173"/>
      <c r="C280" s="347" t="s">
        <v>311</v>
      </c>
      <c r="D280" s="347"/>
      <c r="E280" s="347"/>
      <c r="F280" s="347"/>
      <c r="G280" s="347"/>
      <c r="H280" s="347"/>
      <c r="I280" s="347"/>
      <c r="J280" s="347"/>
      <c r="K280" s="347"/>
      <c r="L280" s="174">
        <v>543940.03</v>
      </c>
      <c r="M280" s="175"/>
      <c r="N280" s="176">
        <v>3415641</v>
      </c>
      <c r="O280" s="180"/>
      <c r="P280" s="180"/>
      <c r="Q280" s="180"/>
      <c r="AN280" s="126"/>
      <c r="AP280" s="126" t="s">
        <v>311</v>
      </c>
    </row>
    <row r="281" spans="1:42" customFormat="1" ht="1.5" customHeight="1" x14ac:dyDescent="0.2">
      <c r="B281" s="160"/>
      <c r="C281" s="158"/>
      <c r="D281" s="158"/>
      <c r="E281" s="158"/>
      <c r="F281" s="158"/>
      <c r="G281" s="158"/>
      <c r="H281" s="158"/>
      <c r="I281" s="158"/>
      <c r="J281" s="158"/>
      <c r="K281" s="158"/>
      <c r="L281" s="174"/>
      <c r="M281" s="181"/>
      <c r="N281" s="182"/>
    </row>
    <row r="282" spans="1:42" customFormat="1" ht="26.25" customHeight="1" x14ac:dyDescent="0.2">
      <c r="A282" s="183"/>
      <c r="B282" s="184"/>
      <c r="C282" s="184"/>
      <c r="D282" s="184"/>
      <c r="E282" s="184"/>
      <c r="F282" s="184"/>
      <c r="G282" s="184"/>
      <c r="H282" s="184"/>
      <c r="I282" s="184"/>
      <c r="J282" s="184"/>
      <c r="K282" s="184"/>
      <c r="L282" s="184"/>
      <c r="M282" s="184"/>
      <c r="N282" s="184"/>
    </row>
    <row r="283" spans="1:42" s="107" customFormat="1" ht="12.75" customHeight="1" x14ac:dyDescent="0.2">
      <c r="A283" s="84"/>
      <c r="B283" s="185" t="s">
        <v>312</v>
      </c>
      <c r="C283" s="349" t="s">
        <v>313</v>
      </c>
      <c r="D283" s="349"/>
      <c r="E283" s="349"/>
      <c r="F283" s="349"/>
      <c r="G283" s="349"/>
      <c r="H283" s="349"/>
      <c r="I283" s="349"/>
      <c r="J283" s="349"/>
      <c r="K283" s="349"/>
      <c r="L283" s="349"/>
      <c r="U283" s="95"/>
      <c r="V283" s="95"/>
      <c r="W283" s="95"/>
      <c r="X283" s="95"/>
      <c r="Y283" s="95"/>
      <c r="Z283" s="95"/>
      <c r="AA283" s="95"/>
      <c r="AB283" s="95"/>
      <c r="AC283" s="95"/>
      <c r="AD283" s="95"/>
      <c r="AE283" s="95"/>
      <c r="AF283" s="95"/>
      <c r="AG283" s="95"/>
      <c r="AH283" s="95"/>
      <c r="AI283" s="95"/>
      <c r="AJ283" s="95"/>
      <c r="AK283" s="95"/>
      <c r="AL283" s="95"/>
      <c r="AM283" s="95"/>
      <c r="AN283" s="95"/>
      <c r="AO283" s="95"/>
      <c r="AP283" s="95"/>
    </row>
    <row r="284" spans="1:42" s="107" customFormat="1" ht="13.5" customHeight="1" x14ac:dyDescent="0.2">
      <c r="A284" s="84"/>
      <c r="B284" s="186"/>
      <c r="C284" s="348" t="s">
        <v>314</v>
      </c>
      <c r="D284" s="348"/>
      <c r="E284" s="348"/>
      <c r="F284" s="348"/>
      <c r="G284" s="348"/>
      <c r="H284" s="348"/>
      <c r="I284" s="348"/>
      <c r="J284" s="348"/>
      <c r="K284" s="348"/>
      <c r="L284" s="348"/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F284" s="95"/>
      <c r="AG284" s="95"/>
      <c r="AH284" s="95"/>
      <c r="AI284" s="95"/>
      <c r="AJ284" s="95"/>
      <c r="AK284" s="95"/>
      <c r="AL284" s="95"/>
      <c r="AM284" s="95"/>
      <c r="AN284" s="95"/>
      <c r="AO284" s="95"/>
      <c r="AP284" s="95"/>
    </row>
    <row r="285" spans="1:42" s="107" customFormat="1" ht="13.5" customHeight="1" x14ac:dyDescent="0.2">
      <c r="A285" s="84"/>
      <c r="B285" s="185" t="s">
        <v>315</v>
      </c>
      <c r="C285" s="349" t="s">
        <v>316</v>
      </c>
      <c r="D285" s="349"/>
      <c r="E285" s="349"/>
      <c r="F285" s="349"/>
      <c r="G285" s="349"/>
      <c r="H285" s="349"/>
      <c r="I285" s="349"/>
      <c r="J285" s="349"/>
      <c r="K285" s="349"/>
      <c r="L285" s="349"/>
      <c r="U285" s="95"/>
      <c r="V285" s="95"/>
      <c r="W285" s="95"/>
      <c r="X285" s="95"/>
      <c r="Y285" s="95"/>
      <c r="Z285" s="95"/>
      <c r="AA285" s="95"/>
      <c r="AB285" s="95"/>
      <c r="AC285" s="95"/>
      <c r="AD285" s="95"/>
      <c r="AE285" s="95"/>
      <c r="AF285" s="95"/>
      <c r="AG285" s="95"/>
      <c r="AH285" s="95"/>
      <c r="AI285" s="95"/>
      <c r="AJ285" s="95"/>
      <c r="AK285" s="95"/>
      <c r="AL285" s="95"/>
      <c r="AM285" s="95"/>
      <c r="AN285" s="95"/>
      <c r="AO285" s="95"/>
      <c r="AP285" s="95"/>
    </row>
    <row r="286" spans="1:42" s="107" customFormat="1" ht="13.5" customHeight="1" x14ac:dyDescent="0.2">
      <c r="A286" s="84"/>
      <c r="C286" s="348" t="s">
        <v>314</v>
      </c>
      <c r="D286" s="348"/>
      <c r="E286" s="348"/>
      <c r="F286" s="348"/>
      <c r="G286" s="348"/>
      <c r="H286" s="348"/>
      <c r="I286" s="348"/>
      <c r="J286" s="348"/>
      <c r="K286" s="348"/>
      <c r="L286" s="348"/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F286" s="95"/>
      <c r="AG286" s="95"/>
      <c r="AH286" s="95"/>
      <c r="AI286" s="95"/>
      <c r="AJ286" s="95"/>
      <c r="AK286" s="95"/>
      <c r="AL286" s="95"/>
      <c r="AM286" s="95"/>
      <c r="AN286" s="95"/>
      <c r="AO286" s="95"/>
      <c r="AP286" s="95"/>
    </row>
    <row r="287" spans="1:42" customFormat="1" ht="21" customHeight="1" x14ac:dyDescent="0.2"/>
    <row r="288" spans="1:42" customFormat="1" ht="14.25" x14ac:dyDescent="0.2">
      <c r="B288" s="187"/>
      <c r="D288" s="187"/>
      <c r="F288" s="187"/>
    </row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  <row r="988" ht="10.5" customHeight="1" x14ac:dyDescent="0.2"/>
    <row r="989" ht="10.5" customHeight="1" x14ac:dyDescent="0.2"/>
    <row r="990" ht="10.5" customHeight="1" x14ac:dyDescent="0.2"/>
    <row r="991" ht="10.5" customHeight="1" x14ac:dyDescent="0.2"/>
    <row r="992" ht="10.5" customHeight="1" x14ac:dyDescent="0.2"/>
    <row r="993" ht="10.5" customHeight="1" x14ac:dyDescent="0.2"/>
    <row r="994" ht="10.5" customHeight="1" x14ac:dyDescent="0.2"/>
    <row r="995" ht="10.5" customHeight="1" x14ac:dyDescent="0.2"/>
    <row r="996" ht="10.5" customHeight="1" x14ac:dyDescent="0.2"/>
    <row r="997" ht="10.5" customHeight="1" x14ac:dyDescent="0.2"/>
    <row r="998" ht="10.5" customHeight="1" x14ac:dyDescent="0.2"/>
    <row r="999" ht="10.5" customHeight="1" x14ac:dyDescent="0.2"/>
    <row r="1000" ht="10.5" customHeight="1" x14ac:dyDescent="0.2"/>
    <row r="1001" ht="10.5" customHeight="1" x14ac:dyDescent="0.2"/>
    <row r="1002" ht="10.5" customHeight="1" x14ac:dyDescent="0.2"/>
    <row r="1003" ht="10.5" customHeight="1" x14ac:dyDescent="0.2"/>
    <row r="1004" ht="10.5" customHeight="1" x14ac:dyDescent="0.2"/>
    <row r="1005" ht="10.5" customHeight="1" x14ac:dyDescent="0.2"/>
    <row r="1006" ht="10.5" customHeight="1" x14ac:dyDescent="0.2"/>
    <row r="1007" ht="10.5" customHeight="1" x14ac:dyDescent="0.2"/>
    <row r="1008" ht="10.5" customHeight="1" x14ac:dyDescent="0.2"/>
    <row r="1009" ht="10.5" customHeight="1" x14ac:dyDescent="0.2"/>
    <row r="1010" ht="10.5" customHeight="1" x14ac:dyDescent="0.2"/>
    <row r="1011" ht="10.5" customHeight="1" x14ac:dyDescent="0.2"/>
    <row r="1012" ht="10.5" customHeight="1" x14ac:dyDescent="0.2"/>
    <row r="1013" ht="10.5" customHeight="1" x14ac:dyDescent="0.2"/>
    <row r="1014" ht="10.5" customHeight="1" x14ac:dyDescent="0.2"/>
    <row r="1015" ht="10.5" customHeight="1" x14ac:dyDescent="0.2"/>
    <row r="1016" ht="10.5" customHeight="1" x14ac:dyDescent="0.2"/>
    <row r="1017" ht="10.5" customHeight="1" x14ac:dyDescent="0.2"/>
    <row r="1018" ht="10.5" customHeight="1" x14ac:dyDescent="0.2"/>
    <row r="1019" ht="10.5" customHeight="1" x14ac:dyDescent="0.2"/>
    <row r="1020" ht="10.5" customHeight="1" x14ac:dyDescent="0.2"/>
    <row r="1021" ht="10.5" customHeight="1" x14ac:dyDescent="0.2"/>
    <row r="1022" ht="10.5" customHeight="1" x14ac:dyDescent="0.2"/>
    <row r="1023" ht="10.5" customHeight="1" x14ac:dyDescent="0.2"/>
    <row r="1024" ht="10.5" customHeight="1" x14ac:dyDescent="0.2"/>
    <row r="1025" ht="10.5" customHeight="1" x14ac:dyDescent="0.2"/>
    <row r="1026" ht="10.5" customHeight="1" x14ac:dyDescent="0.2"/>
    <row r="1027" ht="10.5" customHeight="1" x14ac:dyDescent="0.2"/>
    <row r="1028" ht="10.5" customHeight="1" x14ac:dyDescent="0.2"/>
    <row r="1029" ht="10.5" customHeight="1" x14ac:dyDescent="0.2"/>
    <row r="1030" ht="10.5" customHeight="1" x14ac:dyDescent="0.2"/>
    <row r="1031" ht="10.5" customHeight="1" x14ac:dyDescent="0.2"/>
    <row r="1032" ht="10.5" customHeight="1" x14ac:dyDescent="0.2"/>
    <row r="1033" ht="10.5" customHeight="1" x14ac:dyDescent="0.2"/>
    <row r="1034" ht="10.5" customHeight="1" x14ac:dyDescent="0.2"/>
    <row r="1035" ht="10.5" customHeight="1" x14ac:dyDescent="0.2"/>
    <row r="1036" ht="10.5" customHeight="1" x14ac:dyDescent="0.2"/>
    <row r="1037" ht="10.5" customHeight="1" x14ac:dyDescent="0.2"/>
    <row r="1038" ht="10.5" customHeight="1" x14ac:dyDescent="0.2"/>
    <row r="1039" ht="10.5" customHeight="1" x14ac:dyDescent="0.2"/>
    <row r="1040" ht="10.5" customHeight="1" x14ac:dyDescent="0.2"/>
    <row r="1041" ht="10.5" customHeight="1" x14ac:dyDescent="0.2"/>
    <row r="1042" ht="10.5" customHeight="1" x14ac:dyDescent="0.2"/>
    <row r="1043" ht="10.5" customHeight="1" x14ac:dyDescent="0.2"/>
    <row r="1044" ht="10.5" customHeight="1" x14ac:dyDescent="0.2"/>
    <row r="1045" ht="10.5" customHeight="1" x14ac:dyDescent="0.2"/>
    <row r="1046" ht="10.5" customHeight="1" x14ac:dyDescent="0.2"/>
    <row r="1047" ht="10.5" customHeight="1" x14ac:dyDescent="0.2"/>
    <row r="1048" ht="10.5" customHeight="1" x14ac:dyDescent="0.2"/>
    <row r="1049" ht="10.5" customHeight="1" x14ac:dyDescent="0.2"/>
    <row r="1050" ht="10.5" customHeight="1" x14ac:dyDescent="0.2"/>
    <row r="1051" ht="10.5" customHeight="1" x14ac:dyDescent="0.2"/>
    <row r="1052" ht="10.5" customHeight="1" x14ac:dyDescent="0.2"/>
    <row r="1053" ht="10.5" customHeight="1" x14ac:dyDescent="0.2"/>
    <row r="1054" ht="10.5" customHeight="1" x14ac:dyDescent="0.2"/>
    <row r="1055" ht="10.5" customHeight="1" x14ac:dyDescent="0.2"/>
    <row r="1056" ht="10.5" customHeight="1" x14ac:dyDescent="0.2"/>
    <row r="1057" ht="10.5" customHeight="1" x14ac:dyDescent="0.2"/>
    <row r="1058" ht="10.5" customHeight="1" x14ac:dyDescent="0.2"/>
    <row r="1059" ht="10.5" customHeight="1" x14ac:dyDescent="0.2"/>
    <row r="1060" ht="10.5" customHeight="1" x14ac:dyDescent="0.2"/>
    <row r="1061" ht="10.5" customHeight="1" x14ac:dyDescent="0.2"/>
    <row r="1062" ht="10.5" customHeight="1" x14ac:dyDescent="0.2"/>
    <row r="1063" ht="10.5" customHeight="1" x14ac:dyDescent="0.2"/>
    <row r="1064" ht="10.5" customHeight="1" x14ac:dyDescent="0.2"/>
    <row r="1065" ht="10.5" customHeight="1" x14ac:dyDescent="0.2"/>
    <row r="1066" ht="10.5" customHeight="1" x14ac:dyDescent="0.2"/>
    <row r="1067" ht="10.5" customHeight="1" x14ac:dyDescent="0.2"/>
    <row r="1068" ht="10.5" customHeight="1" x14ac:dyDescent="0.2"/>
    <row r="1069" ht="10.5" customHeight="1" x14ac:dyDescent="0.2"/>
    <row r="1070" ht="10.5" customHeight="1" x14ac:dyDescent="0.2"/>
    <row r="1071" ht="10.5" customHeight="1" x14ac:dyDescent="0.2"/>
    <row r="1072" ht="10.5" customHeight="1" x14ac:dyDescent="0.2"/>
    <row r="1073" ht="10.5" customHeight="1" x14ac:dyDescent="0.2"/>
    <row r="1074" ht="10.5" customHeight="1" x14ac:dyDescent="0.2"/>
    <row r="1075" ht="10.5" customHeight="1" x14ac:dyDescent="0.2"/>
    <row r="1076" ht="10.5" customHeight="1" x14ac:dyDescent="0.2"/>
    <row r="1077" ht="10.5" customHeight="1" x14ac:dyDescent="0.2"/>
    <row r="1078" ht="10.5" customHeight="1" x14ac:dyDescent="0.2"/>
    <row r="1079" ht="10.5" customHeight="1" x14ac:dyDescent="0.2"/>
    <row r="1080" ht="10.5" customHeight="1" x14ac:dyDescent="0.2"/>
    <row r="1081" ht="10.5" customHeight="1" x14ac:dyDescent="0.2"/>
    <row r="1082" ht="10.5" customHeight="1" x14ac:dyDescent="0.2"/>
    <row r="1083" ht="10.5" customHeight="1" x14ac:dyDescent="0.2"/>
    <row r="1084" ht="10.5" customHeight="1" x14ac:dyDescent="0.2"/>
    <row r="1085" ht="10.5" customHeight="1" x14ac:dyDescent="0.2"/>
    <row r="1086" ht="10.5" customHeight="1" x14ac:dyDescent="0.2"/>
    <row r="1087" ht="10.5" customHeight="1" x14ac:dyDescent="0.2"/>
    <row r="1088" ht="10.5" customHeight="1" x14ac:dyDescent="0.2"/>
    <row r="1089" ht="10.5" customHeight="1" x14ac:dyDescent="0.2"/>
    <row r="1090" ht="10.5" customHeight="1" x14ac:dyDescent="0.2"/>
    <row r="1091" ht="10.5" customHeight="1" x14ac:dyDescent="0.2"/>
    <row r="1092" ht="10.5" customHeight="1" x14ac:dyDescent="0.2"/>
    <row r="1093" ht="10.5" customHeight="1" x14ac:dyDescent="0.2"/>
    <row r="1094" ht="10.5" customHeight="1" x14ac:dyDescent="0.2"/>
    <row r="1095" ht="10.5" customHeight="1" x14ac:dyDescent="0.2"/>
    <row r="1096" ht="10.5" customHeight="1" x14ac:dyDescent="0.2"/>
    <row r="1097" ht="10.5" customHeight="1" x14ac:dyDescent="0.2"/>
    <row r="1098" ht="10.5" customHeight="1" x14ac:dyDescent="0.2"/>
    <row r="1099" ht="10.5" customHeight="1" x14ac:dyDescent="0.2"/>
    <row r="1100" ht="10.5" customHeight="1" x14ac:dyDescent="0.2"/>
    <row r="1101" ht="10.5" customHeight="1" x14ac:dyDescent="0.2"/>
    <row r="1102" ht="10.5" customHeight="1" x14ac:dyDescent="0.2"/>
    <row r="1103" ht="10.5" customHeight="1" x14ac:dyDescent="0.2"/>
    <row r="1104" ht="10.5" customHeight="1" x14ac:dyDescent="0.2"/>
    <row r="1105" ht="10.5" customHeight="1" x14ac:dyDescent="0.2"/>
    <row r="1106" ht="10.5" customHeight="1" x14ac:dyDescent="0.2"/>
    <row r="1107" ht="10.5" customHeight="1" x14ac:dyDescent="0.2"/>
    <row r="1108" ht="10.5" customHeight="1" x14ac:dyDescent="0.2"/>
    <row r="1109" ht="10.5" customHeight="1" x14ac:dyDescent="0.2"/>
    <row r="1110" ht="10.5" customHeight="1" x14ac:dyDescent="0.2"/>
    <row r="1111" ht="10.5" customHeight="1" x14ac:dyDescent="0.2"/>
    <row r="1112" ht="10.5" customHeight="1" x14ac:dyDescent="0.2"/>
    <row r="1113" ht="10.5" customHeight="1" x14ac:dyDescent="0.2"/>
    <row r="1114" ht="10.5" customHeight="1" x14ac:dyDescent="0.2"/>
    <row r="1115" ht="10.5" customHeight="1" x14ac:dyDescent="0.2"/>
    <row r="1116" ht="10.5" customHeight="1" x14ac:dyDescent="0.2"/>
    <row r="1117" ht="10.5" customHeight="1" x14ac:dyDescent="0.2"/>
    <row r="1118" ht="10.5" customHeight="1" x14ac:dyDescent="0.2"/>
    <row r="1119" ht="10.5" customHeight="1" x14ac:dyDescent="0.2"/>
    <row r="1120" ht="10.5" customHeight="1" x14ac:dyDescent="0.2"/>
    <row r="1121" ht="10.5" customHeight="1" x14ac:dyDescent="0.2"/>
    <row r="1122" ht="10.5" customHeight="1" x14ac:dyDescent="0.2"/>
    <row r="1123" ht="10.5" customHeight="1" x14ac:dyDescent="0.2"/>
    <row r="1124" ht="10.5" customHeight="1" x14ac:dyDescent="0.2"/>
    <row r="1125" ht="10.5" customHeight="1" x14ac:dyDescent="0.2"/>
    <row r="1126" ht="10.5" customHeight="1" x14ac:dyDescent="0.2"/>
    <row r="1127" ht="10.5" customHeight="1" x14ac:dyDescent="0.2"/>
    <row r="1128" ht="10.5" customHeight="1" x14ac:dyDescent="0.2"/>
    <row r="1129" ht="10.5" customHeight="1" x14ac:dyDescent="0.2"/>
    <row r="1130" ht="10.5" customHeight="1" x14ac:dyDescent="0.2"/>
    <row r="1131" ht="10.5" customHeight="1" x14ac:dyDescent="0.2"/>
    <row r="1132" ht="10.5" customHeight="1" x14ac:dyDescent="0.2"/>
    <row r="1133" ht="10.5" customHeight="1" x14ac:dyDescent="0.2"/>
    <row r="1134" ht="10.5" customHeight="1" x14ac:dyDescent="0.2"/>
    <row r="1135" ht="10.5" customHeight="1" x14ac:dyDescent="0.2"/>
    <row r="1136" ht="10.5" customHeight="1" x14ac:dyDescent="0.2"/>
    <row r="1137" ht="10.5" customHeight="1" x14ac:dyDescent="0.2"/>
    <row r="1138" ht="10.5" customHeight="1" x14ac:dyDescent="0.2"/>
    <row r="1139" ht="10.5" customHeight="1" x14ac:dyDescent="0.2"/>
    <row r="1140" ht="10.5" customHeight="1" x14ac:dyDescent="0.2"/>
    <row r="1141" ht="10.5" customHeight="1" x14ac:dyDescent="0.2"/>
    <row r="1142" ht="10.5" customHeight="1" x14ac:dyDescent="0.2"/>
    <row r="1143" ht="10.5" customHeight="1" x14ac:dyDescent="0.2"/>
    <row r="1144" ht="10.5" customHeight="1" x14ac:dyDescent="0.2"/>
    <row r="1145" ht="10.5" customHeight="1" x14ac:dyDescent="0.2"/>
    <row r="1147" ht="10.5" customHeight="1" x14ac:dyDescent="0.2"/>
  </sheetData>
  <mergeCells count="271">
    <mergeCell ref="C201:E201"/>
    <mergeCell ref="C262:K262"/>
    <mergeCell ref="C88:E88"/>
    <mergeCell ref="C89:E89"/>
    <mergeCell ref="C233:K233"/>
    <mergeCell ref="A234:N234"/>
    <mergeCell ref="C235:E235"/>
    <mergeCell ref="C236:N236"/>
    <mergeCell ref="C239:N239"/>
    <mergeCell ref="C242:N242"/>
    <mergeCell ref="C245:N245"/>
    <mergeCell ref="C219:K219"/>
    <mergeCell ref="C220:K220"/>
    <mergeCell ref="C221:K221"/>
    <mergeCell ref="C222:K222"/>
    <mergeCell ref="C243:E243"/>
    <mergeCell ref="C244:E244"/>
    <mergeCell ref="C229:K229"/>
    <mergeCell ref="C230:K230"/>
    <mergeCell ref="C231:K231"/>
    <mergeCell ref="C232:K232"/>
    <mergeCell ref="C210:E210"/>
    <mergeCell ref="C202:E202"/>
    <mergeCell ref="C203:E203"/>
    <mergeCell ref="C246:E246"/>
    <mergeCell ref="C247:E247"/>
    <mergeCell ref="C248:N248"/>
    <mergeCell ref="C237:E237"/>
    <mergeCell ref="C238:E238"/>
    <mergeCell ref="C240:E240"/>
    <mergeCell ref="C241:E241"/>
    <mergeCell ref="C260:K260"/>
    <mergeCell ref="C216:K216"/>
    <mergeCell ref="C217:K217"/>
    <mergeCell ref="C218:K218"/>
    <mergeCell ref="C223:K223"/>
    <mergeCell ref="C224:K224"/>
    <mergeCell ref="C225:K225"/>
    <mergeCell ref="C226:K226"/>
    <mergeCell ref="C227:K227"/>
    <mergeCell ref="C228:K228"/>
    <mergeCell ref="C261:K261"/>
    <mergeCell ref="C254:K254"/>
    <mergeCell ref="C255:K255"/>
    <mergeCell ref="C256:K256"/>
    <mergeCell ref="C258:K258"/>
    <mergeCell ref="C259:K259"/>
    <mergeCell ref="C249:E249"/>
    <mergeCell ref="C251:N251"/>
    <mergeCell ref="C250:E250"/>
    <mergeCell ref="C252:E252"/>
    <mergeCell ref="C283:L283"/>
    <mergeCell ref="C284:L284"/>
    <mergeCell ref="C285:L285"/>
    <mergeCell ref="C286:L286"/>
    <mergeCell ref="C263:K263"/>
    <mergeCell ref="C264:K264"/>
    <mergeCell ref="C265:K265"/>
    <mergeCell ref="C266:K266"/>
    <mergeCell ref="C267:K267"/>
    <mergeCell ref="C268:K268"/>
    <mergeCell ref="C269:K269"/>
    <mergeCell ref="C270:K270"/>
    <mergeCell ref="C271:K271"/>
    <mergeCell ref="C272:K272"/>
    <mergeCell ref="C273:K273"/>
    <mergeCell ref="C274:K274"/>
    <mergeCell ref="C275:K275"/>
    <mergeCell ref="C276:K276"/>
    <mergeCell ref="C277:K277"/>
    <mergeCell ref="C278:K278"/>
    <mergeCell ref="C279:K279"/>
    <mergeCell ref="C280:K280"/>
    <mergeCell ref="C204:E204"/>
    <mergeCell ref="C206:E206"/>
    <mergeCell ref="A207:N207"/>
    <mergeCell ref="C208:E208"/>
    <mergeCell ref="C209:N209"/>
    <mergeCell ref="C212:K212"/>
    <mergeCell ref="C213:K213"/>
    <mergeCell ref="C214:K214"/>
    <mergeCell ref="C215:K215"/>
    <mergeCell ref="C205:E205"/>
    <mergeCell ref="C195:E195"/>
    <mergeCell ref="C196:E196"/>
    <mergeCell ref="C197:E197"/>
    <mergeCell ref="C198:E198"/>
    <mergeCell ref="C199:E199"/>
    <mergeCell ref="C200:E200"/>
    <mergeCell ref="C189:E189"/>
    <mergeCell ref="C192:E192"/>
    <mergeCell ref="C193:E193"/>
    <mergeCell ref="C194:E194"/>
    <mergeCell ref="C183:E183"/>
    <mergeCell ref="C185:E185"/>
    <mergeCell ref="C186:E186"/>
    <mergeCell ref="C188:E188"/>
    <mergeCell ref="C184:E184"/>
    <mergeCell ref="C187:E187"/>
    <mergeCell ref="C190:E190"/>
    <mergeCell ref="C191:E191"/>
    <mergeCell ref="C177:E177"/>
    <mergeCell ref="C178:E178"/>
    <mergeCell ref="C179:E179"/>
    <mergeCell ref="C180:E180"/>
    <mergeCell ref="C181:E181"/>
    <mergeCell ref="C182:E182"/>
    <mergeCell ref="C171:E171"/>
    <mergeCell ref="C172:E172"/>
    <mergeCell ref="C175:E175"/>
    <mergeCell ref="C176:E176"/>
    <mergeCell ref="C165:E165"/>
    <mergeCell ref="C166:E166"/>
    <mergeCell ref="C168:E168"/>
    <mergeCell ref="C169:E169"/>
    <mergeCell ref="C167:E167"/>
    <mergeCell ref="C170:E170"/>
    <mergeCell ref="C173:E173"/>
    <mergeCell ref="C174:E174"/>
    <mergeCell ref="C159:E159"/>
    <mergeCell ref="C160:E160"/>
    <mergeCell ref="C161:E161"/>
    <mergeCell ref="C162:E162"/>
    <mergeCell ref="C163:E163"/>
    <mergeCell ref="C164:E164"/>
    <mergeCell ref="C153:E153"/>
    <mergeCell ref="C154:E154"/>
    <mergeCell ref="C155:E155"/>
    <mergeCell ref="C156:E156"/>
    <mergeCell ref="C157:E157"/>
    <mergeCell ref="C158:E158"/>
    <mergeCell ref="C147:E147"/>
    <mergeCell ref="C148:E148"/>
    <mergeCell ref="C151:E151"/>
    <mergeCell ref="C152:E152"/>
    <mergeCell ref="C149:E149"/>
    <mergeCell ref="C150:E150"/>
    <mergeCell ref="C141:E141"/>
    <mergeCell ref="C142:E142"/>
    <mergeCell ref="C143:E143"/>
    <mergeCell ref="C144:E144"/>
    <mergeCell ref="C145:E145"/>
    <mergeCell ref="C129:E129"/>
    <mergeCell ref="C132:E132"/>
    <mergeCell ref="C133:E133"/>
    <mergeCell ref="C146:E146"/>
    <mergeCell ref="C123:E123"/>
    <mergeCell ref="C124:E124"/>
    <mergeCell ref="C125:E125"/>
    <mergeCell ref="C126:E126"/>
    <mergeCell ref="C127:E127"/>
    <mergeCell ref="C128:E128"/>
    <mergeCell ref="C135:E135"/>
    <mergeCell ref="C136:E136"/>
    <mergeCell ref="C137:E137"/>
    <mergeCell ref="C138:E138"/>
    <mergeCell ref="C139:E139"/>
    <mergeCell ref="C140:E140"/>
    <mergeCell ref="C130:E130"/>
    <mergeCell ref="C131:E131"/>
    <mergeCell ref="C134:E134"/>
    <mergeCell ref="C117:E117"/>
    <mergeCell ref="C118:E118"/>
    <mergeCell ref="C119:E119"/>
    <mergeCell ref="C120:E120"/>
    <mergeCell ref="C121:E121"/>
    <mergeCell ref="C122:E122"/>
    <mergeCell ref="C111:E111"/>
    <mergeCell ref="C112:E112"/>
    <mergeCell ref="C114:E114"/>
    <mergeCell ref="C115:E115"/>
    <mergeCell ref="C113:E113"/>
    <mergeCell ref="C116:E116"/>
    <mergeCell ref="C105:E105"/>
    <mergeCell ref="C106:E106"/>
    <mergeCell ref="C107:E107"/>
    <mergeCell ref="C108:E108"/>
    <mergeCell ref="C109:E109"/>
    <mergeCell ref="C110:E110"/>
    <mergeCell ref="C99:E99"/>
    <mergeCell ref="C101:E101"/>
    <mergeCell ref="C102:E102"/>
    <mergeCell ref="C103:E103"/>
    <mergeCell ref="C104:E104"/>
    <mergeCell ref="A93:N93"/>
    <mergeCell ref="C94:E94"/>
    <mergeCell ref="C95:E95"/>
    <mergeCell ref="C96:E96"/>
    <mergeCell ref="C97:E97"/>
    <mergeCell ref="C98:E98"/>
    <mergeCell ref="C100:E100"/>
    <mergeCell ref="C74:E74"/>
    <mergeCell ref="C75:E75"/>
    <mergeCell ref="C77:E77"/>
    <mergeCell ref="C91:E91"/>
    <mergeCell ref="C92:E92"/>
    <mergeCell ref="C90:E90"/>
    <mergeCell ref="C76:E76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68:E68"/>
    <mergeCell ref="C69:E69"/>
    <mergeCell ref="C70:E70"/>
    <mergeCell ref="C71:E71"/>
    <mergeCell ref="C72:E72"/>
    <mergeCell ref="C73:E73"/>
    <mergeCell ref="C62:E62"/>
    <mergeCell ref="C64:N64"/>
    <mergeCell ref="C65:E65"/>
    <mergeCell ref="C66:E66"/>
    <mergeCell ref="C67:E67"/>
    <mergeCell ref="C63:E63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5:E55"/>
    <mergeCell ref="C53:E53"/>
    <mergeCell ref="C54:E54"/>
    <mergeCell ref="C45:E45"/>
    <mergeCell ref="C46:E46"/>
    <mergeCell ref="C47:E47"/>
    <mergeCell ref="C48:E48"/>
    <mergeCell ref="C49:E49"/>
    <mergeCell ref="A40:N40"/>
    <mergeCell ref="A35:A37"/>
    <mergeCell ref="B35:B37"/>
    <mergeCell ref="C35:E37"/>
    <mergeCell ref="F35:F37"/>
    <mergeCell ref="G35:I36"/>
    <mergeCell ref="J35:L36"/>
    <mergeCell ref="M35:M37"/>
    <mergeCell ref="N35:N37"/>
    <mergeCell ref="C38:E38"/>
    <mergeCell ref="A39:N39"/>
    <mergeCell ref="C41:E41"/>
    <mergeCell ref="C42:N42"/>
    <mergeCell ref="C43:E43"/>
    <mergeCell ref="C44:E44"/>
    <mergeCell ref="A4:C4"/>
    <mergeCell ref="K4:N4"/>
    <mergeCell ref="A5:D5"/>
    <mergeCell ref="J5:N5"/>
    <mergeCell ref="A6:D6"/>
    <mergeCell ref="J6:N6"/>
    <mergeCell ref="L33:M33"/>
    <mergeCell ref="A20:N20"/>
    <mergeCell ref="A21:N21"/>
    <mergeCell ref="B23:F23"/>
    <mergeCell ref="B24:F24"/>
    <mergeCell ref="L31:M31"/>
    <mergeCell ref="L32:M32"/>
    <mergeCell ref="D10:N10"/>
    <mergeCell ref="A13:N13"/>
    <mergeCell ref="A14:N14"/>
    <mergeCell ref="A16:N16"/>
    <mergeCell ref="A17:N17"/>
    <mergeCell ref="A18:N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96"/>
  <sheetViews>
    <sheetView topLeftCell="A19" workbookViewId="0">
      <selection activeCell="F29" sqref="F29"/>
    </sheetView>
  </sheetViews>
  <sheetFormatPr defaultColWidth="8" defaultRowHeight="11.25" x14ac:dyDescent="0.2"/>
  <cols>
    <col min="1" max="1" width="7.75" style="82" customWidth="1"/>
    <col min="2" max="2" width="17.625" style="188" customWidth="1"/>
    <col min="3" max="4" width="9.125" style="188" customWidth="1"/>
    <col min="5" max="5" width="11.625" style="188" customWidth="1"/>
    <col min="6" max="6" width="7.5" style="188" customWidth="1"/>
    <col min="7" max="7" width="6.875" style="188" customWidth="1"/>
    <col min="8" max="8" width="7.375" style="188" customWidth="1"/>
    <col min="9" max="9" width="7.625" style="188" customWidth="1"/>
    <col min="10" max="10" width="7.125" style="188" customWidth="1"/>
    <col min="11" max="11" width="7.5" style="188" customWidth="1"/>
    <col min="12" max="12" width="8.75" style="188" customWidth="1"/>
    <col min="13" max="13" width="6.875" style="188" customWidth="1"/>
    <col min="14" max="14" width="8.5" style="188" customWidth="1"/>
    <col min="15" max="15" width="9.625" style="188" hidden="1" customWidth="1"/>
    <col min="16" max="16" width="12.5" style="188" customWidth="1"/>
    <col min="17" max="20" width="8" style="188"/>
    <col min="21" max="21" width="43.625" style="87" hidden="1" customWidth="1"/>
    <col min="22" max="22" width="38.75" style="87" hidden="1" customWidth="1"/>
    <col min="23" max="23" width="88.875" style="87" hidden="1" customWidth="1"/>
    <col min="24" max="28" width="123.375" style="87" hidden="1" customWidth="1"/>
    <col min="29" max="29" width="29.875" style="87" hidden="1" customWidth="1"/>
    <col min="30" max="30" width="98" style="87" hidden="1" customWidth="1"/>
    <col min="31" max="35" width="29.875" style="87" hidden="1" customWidth="1"/>
    <col min="36" max="36" width="98" style="87" hidden="1" customWidth="1"/>
    <col min="37" max="39" width="73.875" style="87" hidden="1" customWidth="1"/>
    <col min="40" max="40" width="98" style="87" hidden="1" customWidth="1"/>
    <col min="41" max="43" width="73.875" style="87" hidden="1" customWidth="1"/>
    <col min="44" max="16384" width="8" style="188"/>
  </cols>
  <sheetData>
    <row r="1" spans="1:25" customFormat="1" ht="14.25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 t="s">
        <v>267</v>
      </c>
    </row>
    <row r="2" spans="1:25" customFormat="1" ht="10.5" customHeight="1" x14ac:dyDescent="0.2"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 t="s">
        <v>268</v>
      </c>
    </row>
    <row r="3" spans="1:25" customFormat="1" ht="8.2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3"/>
    </row>
    <row r="4" spans="1:25" customFormat="1" ht="14.25" customHeight="1" x14ac:dyDescent="0.2">
      <c r="A4" s="322" t="s">
        <v>179</v>
      </c>
      <c r="B4" s="322"/>
      <c r="C4" s="322"/>
      <c r="D4" s="85"/>
      <c r="E4" s="84"/>
      <c r="F4" s="84"/>
      <c r="G4" s="84"/>
      <c r="H4" s="84"/>
      <c r="I4" s="84"/>
      <c r="J4" s="82"/>
      <c r="K4" s="322" t="s">
        <v>269</v>
      </c>
      <c r="L4" s="322"/>
      <c r="M4" s="322"/>
      <c r="N4" s="322"/>
    </row>
    <row r="5" spans="1:25" customFormat="1" ht="12" customHeight="1" x14ac:dyDescent="0.2">
      <c r="A5" s="323"/>
      <c r="B5" s="323"/>
      <c r="C5" s="323"/>
      <c r="D5" s="323"/>
      <c r="E5" s="86"/>
      <c r="F5" s="84"/>
      <c r="G5" s="84"/>
      <c r="H5" s="84"/>
      <c r="I5" s="84"/>
      <c r="J5" s="324"/>
      <c r="K5" s="324"/>
      <c r="L5" s="324"/>
      <c r="M5" s="324"/>
      <c r="N5" s="324"/>
    </row>
    <row r="6" spans="1:25" customFormat="1" ht="14.25" x14ac:dyDescent="0.2">
      <c r="A6" s="325"/>
      <c r="B6" s="325"/>
      <c r="C6" s="325"/>
      <c r="D6" s="325"/>
      <c r="E6" s="84"/>
      <c r="F6" s="84"/>
      <c r="G6" s="84"/>
      <c r="H6" s="84"/>
      <c r="I6" s="84"/>
      <c r="J6" s="325"/>
      <c r="K6" s="325"/>
      <c r="L6" s="325"/>
      <c r="M6" s="325"/>
      <c r="N6" s="325"/>
      <c r="U6" s="87" t="s">
        <v>5</v>
      </c>
      <c r="V6" s="87" t="s">
        <v>5</v>
      </c>
    </row>
    <row r="7" spans="1:25" customFormat="1" ht="17.25" customHeight="1" x14ac:dyDescent="0.2">
      <c r="A7" s="88"/>
      <c r="B7" s="89"/>
      <c r="C7" s="90"/>
      <c r="D7" s="86"/>
      <c r="E7" s="84"/>
      <c r="F7" s="84"/>
      <c r="G7" s="84"/>
      <c r="H7" s="84"/>
      <c r="I7" s="84"/>
      <c r="J7" s="88"/>
      <c r="K7" s="88"/>
      <c r="L7" s="88"/>
      <c r="M7" s="88"/>
      <c r="N7" s="90"/>
    </row>
    <row r="8" spans="1:25" customFormat="1" ht="16.5" customHeight="1" x14ac:dyDescent="0.2">
      <c r="A8" s="82" t="s">
        <v>270</v>
      </c>
      <c r="B8" s="91"/>
      <c r="C8" s="91"/>
      <c r="D8" s="91"/>
      <c r="E8" s="84"/>
      <c r="F8" s="84"/>
      <c r="G8" s="84"/>
      <c r="H8" s="84"/>
      <c r="I8" s="84"/>
      <c r="J8" s="82"/>
      <c r="K8" s="82"/>
      <c r="L8" s="91"/>
      <c r="M8" s="91"/>
      <c r="N8" s="92" t="s">
        <v>270</v>
      </c>
    </row>
    <row r="9" spans="1:25" customFormat="1" ht="15.75" customHeight="1" x14ac:dyDescent="0.2">
      <c r="A9" s="84"/>
      <c r="B9" s="84"/>
      <c r="C9" s="84"/>
      <c r="D9" s="84"/>
      <c r="E9" s="84"/>
      <c r="F9" s="93"/>
      <c r="G9" s="84"/>
      <c r="H9" s="84"/>
      <c r="I9" s="84"/>
      <c r="J9" s="84"/>
      <c r="K9" s="84"/>
      <c r="L9" s="84"/>
      <c r="M9" s="84"/>
      <c r="N9" s="84"/>
    </row>
    <row r="10" spans="1:25" customFormat="1" ht="56.25" x14ac:dyDescent="0.2">
      <c r="A10" s="94" t="s">
        <v>271</v>
      </c>
      <c r="B10" s="91"/>
      <c r="C10" s="84"/>
      <c r="D10" s="333" t="s">
        <v>272</v>
      </c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W10" s="95" t="s">
        <v>272</v>
      </c>
    </row>
    <row r="11" spans="1:25" customFormat="1" ht="14.25" customHeight="1" x14ac:dyDescent="0.2">
      <c r="A11" s="94" t="s">
        <v>273</v>
      </c>
      <c r="B11" s="91"/>
      <c r="C11" s="84"/>
      <c r="D11" s="96" t="s">
        <v>386</v>
      </c>
      <c r="E11" s="96"/>
      <c r="F11" s="96"/>
      <c r="G11" s="96"/>
      <c r="H11" s="96"/>
      <c r="I11" s="96"/>
      <c r="J11" s="96"/>
      <c r="K11" s="96"/>
      <c r="L11" s="96"/>
      <c r="M11" s="96"/>
      <c r="N11" s="96"/>
    </row>
    <row r="12" spans="1:25" customFormat="1" ht="8.25" customHeight="1" x14ac:dyDescent="0.2">
      <c r="A12" s="97"/>
      <c r="B12" s="84"/>
      <c r="C12" s="84"/>
      <c r="D12" s="84"/>
      <c r="E12" s="84"/>
      <c r="F12" s="91"/>
      <c r="G12" s="91"/>
      <c r="H12" s="91"/>
      <c r="I12" s="91"/>
      <c r="J12" s="91"/>
      <c r="K12" s="91"/>
      <c r="L12" s="91"/>
      <c r="M12" s="91"/>
      <c r="N12" s="91"/>
    </row>
    <row r="13" spans="1:25" customFormat="1" ht="14.25" x14ac:dyDescent="0.2">
      <c r="A13" s="334"/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X13" s="95" t="s">
        <v>5</v>
      </c>
    </row>
    <row r="14" spans="1:25" customFormat="1" ht="14.25" x14ac:dyDescent="0.2">
      <c r="A14" s="330" t="s">
        <v>216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</row>
    <row r="15" spans="1:25" customFormat="1" ht="8.25" customHeight="1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25" customFormat="1" ht="14.25" x14ac:dyDescent="0.2">
      <c r="A16" s="334" t="s">
        <v>390</v>
      </c>
      <c r="B16" s="334"/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Y16" s="95" t="s">
        <v>5</v>
      </c>
    </row>
    <row r="17" spans="1:26" customFormat="1" ht="14.25" x14ac:dyDescent="0.2">
      <c r="A17" s="330" t="s">
        <v>274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</row>
    <row r="18" spans="1:26" customFormat="1" ht="24" customHeight="1" x14ac:dyDescent="0.25">
      <c r="A18" s="328" t="s">
        <v>503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</row>
    <row r="19" spans="1:26" customFormat="1" ht="8.25" customHeight="1" x14ac:dyDescent="0.25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</row>
    <row r="20" spans="1:26" customFormat="1" ht="14.25" x14ac:dyDescent="0.2">
      <c r="A20" s="329" t="s">
        <v>504</v>
      </c>
      <c r="B20" s="329"/>
      <c r="C20" s="329"/>
      <c r="D20" s="329"/>
      <c r="E20" s="329"/>
      <c r="F20" s="329"/>
      <c r="G20" s="329"/>
      <c r="H20" s="329"/>
      <c r="I20" s="329"/>
      <c r="J20" s="329"/>
      <c r="K20" s="329"/>
      <c r="L20" s="329"/>
      <c r="M20" s="329"/>
      <c r="N20" s="329"/>
      <c r="Z20" s="95" t="s">
        <v>504</v>
      </c>
    </row>
    <row r="21" spans="1:26" customFormat="1" ht="13.5" customHeight="1" x14ac:dyDescent="0.2">
      <c r="A21" s="330" t="s">
        <v>275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</row>
    <row r="22" spans="1:26" customFormat="1" ht="15" customHeight="1" x14ac:dyDescent="0.2">
      <c r="A22" s="84" t="s">
        <v>276</v>
      </c>
      <c r="B22" s="99" t="s">
        <v>277</v>
      </c>
      <c r="C22" s="82" t="s">
        <v>278</v>
      </c>
      <c r="D22" s="82"/>
      <c r="E22" s="82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1:26" customFormat="1" ht="50.25" customHeight="1" x14ac:dyDescent="0.2">
      <c r="A23" s="84" t="s">
        <v>279</v>
      </c>
      <c r="B23" s="331" t="s">
        <v>620</v>
      </c>
      <c r="C23" s="331"/>
      <c r="D23" s="331"/>
      <c r="E23" s="331"/>
      <c r="F23" s="331"/>
      <c r="G23" s="100"/>
      <c r="H23" s="100"/>
      <c r="I23" s="100"/>
      <c r="J23" s="100"/>
      <c r="K23" s="100"/>
      <c r="L23" s="100"/>
      <c r="M23" s="100"/>
      <c r="N23" s="100"/>
    </row>
    <row r="24" spans="1:26" customFormat="1" ht="14.25" x14ac:dyDescent="0.2">
      <c r="A24" s="84"/>
      <c r="B24" s="332" t="s">
        <v>280</v>
      </c>
      <c r="C24" s="332"/>
      <c r="D24" s="332"/>
      <c r="E24" s="332"/>
      <c r="F24" s="332"/>
      <c r="G24" s="101"/>
      <c r="H24" s="101"/>
      <c r="I24" s="101"/>
      <c r="J24" s="101"/>
      <c r="K24" s="101"/>
      <c r="L24" s="101"/>
      <c r="M24" s="102"/>
      <c r="N24" s="101"/>
    </row>
    <row r="25" spans="1:26" customFormat="1" ht="9.75" customHeight="1" x14ac:dyDescent="0.2">
      <c r="A25" s="84"/>
      <c r="B25" s="84"/>
      <c r="C25" s="84"/>
      <c r="D25" s="103"/>
      <c r="E25" s="103"/>
      <c r="F25" s="103"/>
      <c r="G25" s="103"/>
      <c r="H25" s="103"/>
      <c r="I25" s="103"/>
      <c r="J25" s="103"/>
      <c r="K25" s="103"/>
      <c r="L25" s="103"/>
      <c r="M25" s="101"/>
      <c r="N25" s="101"/>
    </row>
    <row r="26" spans="1:26" customFormat="1" ht="14.25" x14ac:dyDescent="0.2">
      <c r="A26" s="104" t="s">
        <v>281</v>
      </c>
      <c r="B26" s="84"/>
      <c r="C26" s="84"/>
      <c r="D26" s="96" t="s">
        <v>626</v>
      </c>
      <c r="E26" s="88"/>
      <c r="F26" s="105"/>
      <c r="G26" s="106"/>
      <c r="H26" s="106"/>
      <c r="I26" s="106"/>
      <c r="J26" s="106"/>
      <c r="K26" s="106"/>
      <c r="L26" s="106"/>
      <c r="M26" s="106"/>
      <c r="N26" s="106"/>
    </row>
    <row r="27" spans="1:26" customFormat="1" ht="9.75" customHeight="1" x14ac:dyDescent="0.2">
      <c r="A27" s="84"/>
      <c r="B27" s="107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</row>
    <row r="28" spans="1:26" customFormat="1" ht="12.75" customHeight="1" x14ac:dyDescent="0.2">
      <c r="A28" s="104" t="s">
        <v>282</v>
      </c>
      <c r="B28" s="107"/>
      <c r="C28" s="109">
        <v>651.88</v>
      </c>
      <c r="D28" s="90" t="s">
        <v>505</v>
      </c>
      <c r="E28" s="110" t="s">
        <v>283</v>
      </c>
      <c r="G28" s="107"/>
      <c r="H28" s="107"/>
      <c r="I28" s="107"/>
      <c r="J28" s="107"/>
      <c r="K28" s="107"/>
      <c r="L28" s="111"/>
      <c r="M28" s="111"/>
      <c r="N28" s="107"/>
    </row>
    <row r="29" spans="1:26" customFormat="1" ht="12.75" customHeight="1" x14ac:dyDescent="0.2">
      <c r="A29" s="84"/>
      <c r="B29" s="112" t="s">
        <v>284</v>
      </c>
      <c r="C29" s="113"/>
      <c r="D29" s="92"/>
      <c r="E29" s="110"/>
      <c r="G29" s="107"/>
    </row>
    <row r="30" spans="1:26" customFormat="1" ht="12.75" customHeight="1" x14ac:dyDescent="0.2">
      <c r="A30" s="84"/>
      <c r="B30" s="114" t="s">
        <v>285</v>
      </c>
      <c r="C30" s="109">
        <v>81.64</v>
      </c>
      <c r="D30" s="90" t="s">
        <v>506</v>
      </c>
      <c r="E30" s="110" t="s">
        <v>283</v>
      </c>
      <c r="G30" s="107" t="s">
        <v>287</v>
      </c>
      <c r="I30" s="107"/>
      <c r="J30" s="107"/>
      <c r="K30" s="107"/>
      <c r="L30" s="109">
        <v>144.26</v>
      </c>
      <c r="M30" s="115" t="s">
        <v>507</v>
      </c>
      <c r="N30" s="110" t="s">
        <v>283</v>
      </c>
    </row>
    <row r="31" spans="1:26" customFormat="1" ht="12.75" customHeight="1" x14ac:dyDescent="0.2">
      <c r="A31" s="84"/>
      <c r="B31" s="114" t="s">
        <v>17</v>
      </c>
      <c r="C31" s="109">
        <v>472.65</v>
      </c>
      <c r="D31" s="116" t="s">
        <v>508</v>
      </c>
      <c r="E31" s="110" t="s">
        <v>283</v>
      </c>
      <c r="G31" s="107" t="s">
        <v>288</v>
      </c>
      <c r="I31" s="107"/>
      <c r="J31" s="107"/>
      <c r="K31" s="107"/>
      <c r="L31" s="326">
        <v>252.69</v>
      </c>
      <c r="M31" s="326"/>
      <c r="N31" s="110" t="s">
        <v>289</v>
      </c>
    </row>
    <row r="32" spans="1:26" customFormat="1" ht="12.75" customHeight="1" x14ac:dyDescent="0.2">
      <c r="A32" s="84"/>
      <c r="B32" s="114" t="s">
        <v>18</v>
      </c>
      <c r="C32" s="109">
        <v>97.6</v>
      </c>
      <c r="D32" s="116" t="s">
        <v>509</v>
      </c>
      <c r="E32" s="110" t="s">
        <v>283</v>
      </c>
      <c r="G32" s="107" t="s">
        <v>290</v>
      </c>
      <c r="I32" s="107"/>
      <c r="J32" s="107"/>
      <c r="K32" s="107"/>
      <c r="L32" s="326">
        <v>12.73</v>
      </c>
      <c r="M32" s="326"/>
      <c r="N32" s="110" t="s">
        <v>289</v>
      </c>
    </row>
    <row r="33" spans="1:34" customFormat="1" ht="12.75" customHeight="1" x14ac:dyDescent="0.2">
      <c r="A33" s="84"/>
      <c r="B33" s="114" t="s">
        <v>19</v>
      </c>
      <c r="C33" s="109">
        <v>0</v>
      </c>
      <c r="D33" s="90" t="s">
        <v>286</v>
      </c>
      <c r="E33" s="110" t="s">
        <v>283</v>
      </c>
      <c r="G33" s="107" t="s">
        <v>291</v>
      </c>
      <c r="H33" s="107"/>
      <c r="I33" s="107"/>
      <c r="J33" s="107"/>
      <c r="K33" s="107"/>
      <c r="L33" s="327" t="s">
        <v>387</v>
      </c>
      <c r="M33" s="327"/>
      <c r="N33" s="107"/>
    </row>
    <row r="34" spans="1:34" customFormat="1" ht="9.75" customHeight="1" x14ac:dyDescent="0.2">
      <c r="A34" s="117"/>
    </row>
    <row r="35" spans="1:34" customFormat="1" ht="36" customHeight="1" x14ac:dyDescent="0.2">
      <c r="A35" s="345" t="s">
        <v>10</v>
      </c>
      <c r="B35" s="335" t="s">
        <v>11</v>
      </c>
      <c r="C35" s="335" t="s">
        <v>178</v>
      </c>
      <c r="D35" s="335"/>
      <c r="E35" s="335"/>
      <c r="F35" s="335" t="s">
        <v>177</v>
      </c>
      <c r="G35" s="335" t="s">
        <v>176</v>
      </c>
      <c r="H35" s="335"/>
      <c r="I35" s="335"/>
      <c r="J35" s="335" t="s">
        <v>388</v>
      </c>
      <c r="K35" s="335"/>
      <c r="L35" s="335"/>
      <c r="M35" s="335" t="s">
        <v>175</v>
      </c>
      <c r="N35" s="335" t="s">
        <v>174</v>
      </c>
    </row>
    <row r="36" spans="1:34" customFormat="1" ht="36.75" customHeight="1" x14ac:dyDescent="0.2">
      <c r="A36" s="345"/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</row>
    <row r="37" spans="1:34" customFormat="1" ht="45" x14ac:dyDescent="0.2">
      <c r="A37" s="345"/>
      <c r="B37" s="335"/>
      <c r="C37" s="335"/>
      <c r="D37" s="335"/>
      <c r="E37" s="335"/>
      <c r="F37" s="335"/>
      <c r="G37" s="199" t="s">
        <v>292</v>
      </c>
      <c r="H37" s="199" t="s">
        <v>293</v>
      </c>
      <c r="I37" s="199" t="s">
        <v>294</v>
      </c>
      <c r="J37" s="199" t="s">
        <v>292</v>
      </c>
      <c r="K37" s="199" t="s">
        <v>293</v>
      </c>
      <c r="L37" s="199" t="s">
        <v>20</v>
      </c>
      <c r="M37" s="335"/>
      <c r="N37" s="335"/>
    </row>
    <row r="38" spans="1:34" customFormat="1" ht="14.25" x14ac:dyDescent="0.2">
      <c r="A38" s="200">
        <v>1</v>
      </c>
      <c r="B38" s="201">
        <v>2</v>
      </c>
      <c r="C38" s="336">
        <v>3</v>
      </c>
      <c r="D38" s="336"/>
      <c r="E38" s="336"/>
      <c r="F38" s="201">
        <v>4</v>
      </c>
      <c r="G38" s="201">
        <v>5</v>
      </c>
      <c r="H38" s="201">
        <v>6</v>
      </c>
      <c r="I38" s="201">
        <v>7</v>
      </c>
      <c r="J38" s="201">
        <v>8</v>
      </c>
      <c r="K38" s="201">
        <v>9</v>
      </c>
      <c r="L38" s="201">
        <v>10</v>
      </c>
      <c r="M38" s="201">
        <v>11</v>
      </c>
      <c r="N38" s="201">
        <v>12</v>
      </c>
      <c r="O38" s="118"/>
      <c r="P38" s="118"/>
      <c r="Q38" s="118"/>
    </row>
    <row r="39" spans="1:34" customFormat="1" ht="14.25" x14ac:dyDescent="0.2">
      <c r="A39" s="337" t="s">
        <v>396</v>
      </c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39"/>
      <c r="AA39" s="119" t="s">
        <v>396</v>
      </c>
    </row>
    <row r="40" spans="1:34" customFormat="1" ht="14.25" x14ac:dyDescent="0.2">
      <c r="A40" s="340" t="s">
        <v>397</v>
      </c>
      <c r="B40" s="341"/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341"/>
      <c r="N40" s="342"/>
      <c r="AA40" s="119"/>
      <c r="AB40" s="126" t="s">
        <v>397</v>
      </c>
    </row>
    <row r="41" spans="1:34" customFormat="1" ht="22.5" x14ac:dyDescent="0.2">
      <c r="A41" s="120" t="s">
        <v>295</v>
      </c>
      <c r="B41" s="196" t="s">
        <v>510</v>
      </c>
      <c r="C41" s="343" t="s">
        <v>511</v>
      </c>
      <c r="D41" s="343"/>
      <c r="E41" s="343"/>
      <c r="F41" s="121" t="s">
        <v>512</v>
      </c>
      <c r="G41" s="122"/>
      <c r="H41" s="122"/>
      <c r="I41" s="123">
        <v>1</v>
      </c>
      <c r="J41" s="124"/>
      <c r="K41" s="122"/>
      <c r="L41" s="124"/>
      <c r="M41" s="122"/>
      <c r="N41" s="125"/>
      <c r="AA41" s="119"/>
      <c r="AB41" s="126"/>
      <c r="AC41" s="126" t="s">
        <v>511</v>
      </c>
    </row>
    <row r="42" spans="1:34" customFormat="1" ht="14.25" x14ac:dyDescent="0.2">
      <c r="A42" s="127"/>
      <c r="B42" s="128"/>
      <c r="C42" s="325" t="s">
        <v>400</v>
      </c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44"/>
      <c r="AA42" s="119"/>
      <c r="AB42" s="126"/>
      <c r="AC42" s="126"/>
      <c r="AD42" s="87" t="s">
        <v>400</v>
      </c>
    </row>
    <row r="43" spans="1:34" customFormat="1" ht="14.25" x14ac:dyDescent="0.2">
      <c r="A43" s="137"/>
      <c r="B43" s="128" t="s">
        <v>478</v>
      </c>
      <c r="C43" s="325" t="s">
        <v>479</v>
      </c>
      <c r="D43" s="325"/>
      <c r="E43" s="325"/>
      <c r="F43" s="130" t="s">
        <v>296</v>
      </c>
      <c r="G43" s="133">
        <v>98.8</v>
      </c>
      <c r="H43" s="133">
        <v>0.5</v>
      </c>
      <c r="I43" s="133">
        <v>49.4</v>
      </c>
      <c r="J43" s="132">
        <v>9.6199999999999992</v>
      </c>
      <c r="K43" s="131"/>
      <c r="L43" s="132">
        <v>475.23</v>
      </c>
      <c r="M43" s="131"/>
      <c r="N43" s="140"/>
      <c r="AA43" s="119"/>
      <c r="AB43" s="126"/>
      <c r="AC43" s="126"/>
      <c r="AE43" s="87" t="s">
        <v>479</v>
      </c>
    </row>
    <row r="44" spans="1:34" customFormat="1" ht="22.5" x14ac:dyDescent="0.2">
      <c r="A44" s="137"/>
      <c r="B44" s="128" t="s">
        <v>427</v>
      </c>
      <c r="C44" s="325" t="s">
        <v>428</v>
      </c>
      <c r="D44" s="325"/>
      <c r="E44" s="325"/>
      <c r="F44" s="130" t="s">
        <v>429</v>
      </c>
      <c r="G44" s="134">
        <v>19.010000000000002</v>
      </c>
      <c r="H44" s="146">
        <v>0</v>
      </c>
      <c r="I44" s="146">
        <v>0</v>
      </c>
      <c r="J44" s="132">
        <v>1</v>
      </c>
      <c r="K44" s="131"/>
      <c r="L44" s="132">
        <v>0</v>
      </c>
      <c r="M44" s="131"/>
      <c r="N44" s="140"/>
      <c r="AA44" s="119"/>
      <c r="AB44" s="126"/>
      <c r="AC44" s="126"/>
      <c r="AE44" s="87" t="s">
        <v>428</v>
      </c>
    </row>
    <row r="45" spans="1:34" customFormat="1" ht="14.25" x14ac:dyDescent="0.2">
      <c r="A45" s="129"/>
      <c r="B45" s="128" t="s">
        <v>295</v>
      </c>
      <c r="C45" s="325" t="s">
        <v>23</v>
      </c>
      <c r="D45" s="325"/>
      <c r="E45" s="325"/>
      <c r="F45" s="130"/>
      <c r="G45" s="131"/>
      <c r="H45" s="131"/>
      <c r="I45" s="131"/>
      <c r="J45" s="132">
        <v>950.46</v>
      </c>
      <c r="K45" s="133">
        <v>0.5</v>
      </c>
      <c r="L45" s="132">
        <v>475.23</v>
      </c>
      <c r="M45" s="134">
        <v>59.58</v>
      </c>
      <c r="N45" s="135">
        <v>28314</v>
      </c>
      <c r="AA45" s="119"/>
      <c r="AB45" s="126"/>
      <c r="AC45" s="126"/>
      <c r="AF45" s="87" t="s">
        <v>23</v>
      </c>
    </row>
    <row r="46" spans="1:34" customFormat="1" ht="14.25" x14ac:dyDescent="0.2">
      <c r="A46" s="129"/>
      <c r="B46" s="128" t="s">
        <v>302</v>
      </c>
      <c r="C46" s="325" t="s">
        <v>319</v>
      </c>
      <c r="D46" s="325"/>
      <c r="E46" s="325"/>
      <c r="F46" s="130"/>
      <c r="G46" s="131"/>
      <c r="H46" s="131"/>
      <c r="I46" s="131"/>
      <c r="J46" s="132">
        <v>19.010000000000002</v>
      </c>
      <c r="K46" s="146">
        <v>0</v>
      </c>
      <c r="L46" s="132">
        <v>0</v>
      </c>
      <c r="M46" s="134">
        <v>8.9700000000000006</v>
      </c>
      <c r="N46" s="140"/>
      <c r="AA46" s="119"/>
      <c r="AB46" s="126"/>
      <c r="AC46" s="126"/>
      <c r="AF46" s="87" t="s">
        <v>319</v>
      </c>
    </row>
    <row r="47" spans="1:34" customFormat="1" ht="14.25" x14ac:dyDescent="0.2">
      <c r="A47" s="137"/>
      <c r="B47" s="128"/>
      <c r="C47" s="325" t="s">
        <v>297</v>
      </c>
      <c r="D47" s="325"/>
      <c r="E47" s="325"/>
      <c r="F47" s="130" t="s">
        <v>296</v>
      </c>
      <c r="G47" s="133">
        <v>98.8</v>
      </c>
      <c r="H47" s="133">
        <v>0.5</v>
      </c>
      <c r="I47" s="133">
        <v>49.4</v>
      </c>
      <c r="J47" s="139"/>
      <c r="K47" s="131"/>
      <c r="L47" s="139"/>
      <c r="M47" s="131"/>
      <c r="N47" s="140"/>
      <c r="AA47" s="119"/>
      <c r="AB47" s="126"/>
      <c r="AC47" s="126"/>
      <c r="AG47" s="87" t="s">
        <v>297</v>
      </c>
    </row>
    <row r="48" spans="1:34" customFormat="1" ht="14.25" x14ac:dyDescent="0.2">
      <c r="A48" s="141"/>
      <c r="B48" s="128"/>
      <c r="C48" s="346" t="s">
        <v>298</v>
      </c>
      <c r="D48" s="346"/>
      <c r="E48" s="346"/>
      <c r="F48" s="142"/>
      <c r="G48" s="143"/>
      <c r="H48" s="143"/>
      <c r="I48" s="143"/>
      <c r="J48" s="144">
        <v>969.47</v>
      </c>
      <c r="K48" s="143"/>
      <c r="L48" s="144">
        <v>475.23</v>
      </c>
      <c r="M48" s="143"/>
      <c r="N48" s="145"/>
      <c r="AA48" s="119"/>
      <c r="AB48" s="126"/>
      <c r="AC48" s="126"/>
      <c r="AH48" s="87" t="s">
        <v>298</v>
      </c>
    </row>
    <row r="49" spans="1:35" customFormat="1" ht="14.25" x14ac:dyDescent="0.2">
      <c r="A49" s="137"/>
      <c r="B49" s="128"/>
      <c r="C49" s="325" t="s">
        <v>299</v>
      </c>
      <c r="D49" s="325"/>
      <c r="E49" s="325"/>
      <c r="F49" s="130"/>
      <c r="G49" s="131"/>
      <c r="H49" s="131"/>
      <c r="I49" s="131"/>
      <c r="J49" s="139"/>
      <c r="K49" s="131"/>
      <c r="L49" s="132">
        <v>475.23</v>
      </c>
      <c r="M49" s="131"/>
      <c r="N49" s="135">
        <v>28314</v>
      </c>
      <c r="AA49" s="119"/>
      <c r="AB49" s="126"/>
      <c r="AC49" s="126"/>
      <c r="AG49" s="87" t="s">
        <v>299</v>
      </c>
    </row>
    <row r="50" spans="1:35" customFormat="1" ht="22.5" x14ac:dyDescent="0.2">
      <c r="A50" s="137"/>
      <c r="B50" s="128" t="s">
        <v>321</v>
      </c>
      <c r="C50" s="325" t="s">
        <v>322</v>
      </c>
      <c r="D50" s="325"/>
      <c r="E50" s="325"/>
      <c r="F50" s="130" t="s">
        <v>172</v>
      </c>
      <c r="G50" s="146">
        <v>102</v>
      </c>
      <c r="H50" s="131"/>
      <c r="I50" s="146">
        <v>102</v>
      </c>
      <c r="J50" s="139"/>
      <c r="K50" s="131"/>
      <c r="L50" s="132">
        <v>484.73</v>
      </c>
      <c r="M50" s="131"/>
      <c r="N50" s="135">
        <v>28880</v>
      </c>
      <c r="AA50" s="119"/>
      <c r="AB50" s="126"/>
      <c r="AC50" s="126"/>
      <c r="AG50" s="87" t="s">
        <v>322</v>
      </c>
    </row>
    <row r="51" spans="1:35" customFormat="1" ht="22.5" x14ac:dyDescent="0.2">
      <c r="A51" s="137"/>
      <c r="B51" s="128" t="s">
        <v>323</v>
      </c>
      <c r="C51" s="325" t="s">
        <v>324</v>
      </c>
      <c r="D51" s="325"/>
      <c r="E51" s="325"/>
      <c r="F51" s="130" t="s">
        <v>172</v>
      </c>
      <c r="G51" s="146">
        <v>51</v>
      </c>
      <c r="H51" s="131"/>
      <c r="I51" s="146">
        <v>51</v>
      </c>
      <c r="J51" s="139"/>
      <c r="K51" s="131"/>
      <c r="L51" s="132">
        <v>242.37</v>
      </c>
      <c r="M51" s="131"/>
      <c r="N51" s="135">
        <v>14440</v>
      </c>
      <c r="AA51" s="119"/>
      <c r="AB51" s="126"/>
      <c r="AC51" s="126"/>
      <c r="AG51" s="87" t="s">
        <v>324</v>
      </c>
    </row>
    <row r="52" spans="1:35" customFormat="1" ht="14.25" x14ac:dyDescent="0.2">
      <c r="A52" s="147"/>
      <c r="B52" s="197"/>
      <c r="C52" s="343" t="s">
        <v>171</v>
      </c>
      <c r="D52" s="343"/>
      <c r="E52" s="343"/>
      <c r="F52" s="121"/>
      <c r="G52" s="122"/>
      <c r="H52" s="122"/>
      <c r="I52" s="122"/>
      <c r="J52" s="124"/>
      <c r="K52" s="122"/>
      <c r="L52" s="156">
        <v>1202.33</v>
      </c>
      <c r="M52" s="143"/>
      <c r="N52" s="149">
        <v>71634</v>
      </c>
      <c r="AA52" s="119"/>
      <c r="AB52" s="126"/>
      <c r="AC52" s="126"/>
      <c r="AI52" s="126" t="s">
        <v>171</v>
      </c>
    </row>
    <row r="53" spans="1:35" customFormat="1" ht="22.5" x14ac:dyDescent="0.2">
      <c r="A53" s="120" t="s">
        <v>300</v>
      </c>
      <c r="B53" s="196" t="s">
        <v>513</v>
      </c>
      <c r="C53" s="343" t="s">
        <v>514</v>
      </c>
      <c r="D53" s="343"/>
      <c r="E53" s="343"/>
      <c r="F53" s="121" t="s">
        <v>325</v>
      </c>
      <c r="G53" s="122"/>
      <c r="H53" s="122"/>
      <c r="I53" s="153">
        <v>0.6</v>
      </c>
      <c r="J53" s="124"/>
      <c r="K53" s="122"/>
      <c r="L53" s="124"/>
      <c r="M53" s="122"/>
      <c r="N53" s="125"/>
      <c r="AA53" s="119"/>
      <c r="AB53" s="126"/>
      <c r="AC53" s="126" t="s">
        <v>514</v>
      </c>
      <c r="AI53" s="126"/>
    </row>
    <row r="54" spans="1:35" customFormat="1" ht="14.25" x14ac:dyDescent="0.2">
      <c r="A54" s="127"/>
      <c r="B54" s="128"/>
      <c r="C54" s="325" t="s">
        <v>400</v>
      </c>
      <c r="D54" s="325"/>
      <c r="E54" s="325"/>
      <c r="F54" s="325"/>
      <c r="G54" s="325"/>
      <c r="H54" s="325"/>
      <c r="I54" s="325"/>
      <c r="J54" s="325"/>
      <c r="K54" s="325"/>
      <c r="L54" s="325"/>
      <c r="M54" s="325"/>
      <c r="N54" s="344"/>
      <c r="AA54" s="119"/>
      <c r="AB54" s="126"/>
      <c r="AC54" s="126"/>
      <c r="AD54" s="87" t="s">
        <v>400</v>
      </c>
      <c r="AI54" s="126"/>
    </row>
    <row r="55" spans="1:35" customFormat="1" ht="14.25" x14ac:dyDescent="0.2">
      <c r="A55" s="137"/>
      <c r="B55" s="128" t="s">
        <v>478</v>
      </c>
      <c r="C55" s="325" t="s">
        <v>479</v>
      </c>
      <c r="D55" s="325"/>
      <c r="E55" s="325"/>
      <c r="F55" s="130" t="s">
        <v>296</v>
      </c>
      <c r="G55" s="146">
        <v>69</v>
      </c>
      <c r="H55" s="133">
        <v>0.5</v>
      </c>
      <c r="I55" s="133">
        <v>20.7</v>
      </c>
      <c r="J55" s="132">
        <v>9.6199999999999992</v>
      </c>
      <c r="K55" s="131"/>
      <c r="L55" s="132">
        <v>199.13</v>
      </c>
      <c r="M55" s="131"/>
      <c r="N55" s="140"/>
      <c r="AA55" s="119"/>
      <c r="AB55" s="126"/>
      <c r="AC55" s="126"/>
      <c r="AE55" s="87" t="s">
        <v>479</v>
      </c>
      <c r="AI55" s="126"/>
    </row>
    <row r="56" spans="1:35" customFormat="1" ht="22.5" x14ac:dyDescent="0.2">
      <c r="A56" s="137"/>
      <c r="B56" s="128" t="s">
        <v>406</v>
      </c>
      <c r="C56" s="325" t="s">
        <v>407</v>
      </c>
      <c r="D56" s="325"/>
      <c r="E56" s="325"/>
      <c r="F56" s="130" t="s">
        <v>405</v>
      </c>
      <c r="G56" s="134">
        <v>1.1599999999999999</v>
      </c>
      <c r="H56" s="133">
        <v>0.5</v>
      </c>
      <c r="I56" s="138">
        <v>0.34799999999999998</v>
      </c>
      <c r="J56" s="132">
        <v>115.4</v>
      </c>
      <c r="K56" s="131"/>
      <c r="L56" s="132">
        <v>40.159999999999997</v>
      </c>
      <c r="M56" s="131"/>
      <c r="N56" s="140"/>
      <c r="AA56" s="119"/>
      <c r="AB56" s="126"/>
      <c r="AC56" s="126"/>
      <c r="AE56" s="87" t="s">
        <v>407</v>
      </c>
      <c r="AI56" s="126"/>
    </row>
    <row r="57" spans="1:35" customFormat="1" ht="22.5" x14ac:dyDescent="0.2">
      <c r="A57" s="137"/>
      <c r="B57" s="128" t="s">
        <v>515</v>
      </c>
      <c r="C57" s="325" t="s">
        <v>516</v>
      </c>
      <c r="D57" s="325"/>
      <c r="E57" s="325"/>
      <c r="F57" s="130" t="s">
        <v>405</v>
      </c>
      <c r="G57" s="134">
        <v>0.88</v>
      </c>
      <c r="H57" s="133">
        <v>0.5</v>
      </c>
      <c r="I57" s="138">
        <v>0.26400000000000001</v>
      </c>
      <c r="J57" s="132">
        <v>131.44</v>
      </c>
      <c r="K57" s="131"/>
      <c r="L57" s="132">
        <v>34.700000000000003</v>
      </c>
      <c r="M57" s="131"/>
      <c r="N57" s="140"/>
      <c r="AA57" s="119"/>
      <c r="AB57" s="126"/>
      <c r="AC57" s="126"/>
      <c r="AE57" s="87" t="s">
        <v>516</v>
      </c>
      <c r="AI57" s="126"/>
    </row>
    <row r="58" spans="1:35" customFormat="1" ht="22.5" x14ac:dyDescent="0.2">
      <c r="A58" s="137"/>
      <c r="B58" s="128" t="s">
        <v>408</v>
      </c>
      <c r="C58" s="325" t="s">
        <v>409</v>
      </c>
      <c r="D58" s="325"/>
      <c r="E58" s="325"/>
      <c r="F58" s="130" t="s">
        <v>405</v>
      </c>
      <c r="G58" s="134">
        <v>1.1599999999999999</v>
      </c>
      <c r="H58" s="133">
        <v>0.5</v>
      </c>
      <c r="I58" s="138">
        <v>0.34799999999999998</v>
      </c>
      <c r="J58" s="132">
        <v>65.709999999999994</v>
      </c>
      <c r="K58" s="131"/>
      <c r="L58" s="132">
        <v>22.87</v>
      </c>
      <c r="M58" s="131"/>
      <c r="N58" s="140"/>
      <c r="AA58" s="119"/>
      <c r="AB58" s="126"/>
      <c r="AC58" s="126"/>
      <c r="AE58" s="87" t="s">
        <v>409</v>
      </c>
      <c r="AI58" s="126"/>
    </row>
    <row r="59" spans="1:35" customFormat="1" ht="22.5" x14ac:dyDescent="0.2">
      <c r="A59" s="137"/>
      <c r="B59" s="128" t="s">
        <v>412</v>
      </c>
      <c r="C59" s="325" t="s">
        <v>413</v>
      </c>
      <c r="D59" s="325"/>
      <c r="E59" s="325"/>
      <c r="F59" s="130" t="s">
        <v>405</v>
      </c>
      <c r="G59" s="146">
        <v>17</v>
      </c>
      <c r="H59" s="133">
        <v>0.5</v>
      </c>
      <c r="I59" s="133">
        <v>5.0999999999999996</v>
      </c>
      <c r="J59" s="132">
        <v>8.1</v>
      </c>
      <c r="K59" s="131"/>
      <c r="L59" s="132">
        <v>41.31</v>
      </c>
      <c r="M59" s="131"/>
      <c r="N59" s="140"/>
      <c r="AA59" s="119"/>
      <c r="AB59" s="126"/>
      <c r="AC59" s="126"/>
      <c r="AE59" s="87" t="s">
        <v>413</v>
      </c>
      <c r="AI59" s="126"/>
    </row>
    <row r="60" spans="1:35" customFormat="1" ht="22.5" x14ac:dyDescent="0.2">
      <c r="A60" s="137"/>
      <c r="B60" s="128" t="s">
        <v>517</v>
      </c>
      <c r="C60" s="325" t="s">
        <v>518</v>
      </c>
      <c r="D60" s="325"/>
      <c r="E60" s="325"/>
      <c r="F60" s="130" t="s">
        <v>405</v>
      </c>
      <c r="G60" s="146">
        <v>4</v>
      </c>
      <c r="H60" s="133">
        <v>0.5</v>
      </c>
      <c r="I60" s="133">
        <v>1.2</v>
      </c>
      <c r="J60" s="132">
        <v>151.47999999999999</v>
      </c>
      <c r="K60" s="131"/>
      <c r="L60" s="132">
        <v>181.78</v>
      </c>
      <c r="M60" s="131"/>
      <c r="N60" s="140"/>
      <c r="AA60" s="119"/>
      <c r="AB60" s="126"/>
      <c r="AC60" s="126"/>
      <c r="AE60" s="87" t="s">
        <v>518</v>
      </c>
      <c r="AI60" s="126"/>
    </row>
    <row r="61" spans="1:35" customFormat="1" ht="14.25" x14ac:dyDescent="0.2">
      <c r="A61" s="137"/>
      <c r="B61" s="128" t="s">
        <v>519</v>
      </c>
      <c r="C61" s="325" t="s">
        <v>520</v>
      </c>
      <c r="D61" s="325"/>
      <c r="E61" s="325"/>
      <c r="F61" s="130" t="s">
        <v>375</v>
      </c>
      <c r="G61" s="146">
        <v>6</v>
      </c>
      <c r="H61" s="146">
        <v>0</v>
      </c>
      <c r="I61" s="146">
        <v>0</v>
      </c>
      <c r="J61" s="132">
        <v>23.54</v>
      </c>
      <c r="K61" s="131"/>
      <c r="L61" s="132">
        <v>0</v>
      </c>
      <c r="M61" s="131"/>
      <c r="N61" s="140"/>
      <c r="AA61" s="119"/>
      <c r="AB61" s="126"/>
      <c r="AC61" s="126"/>
      <c r="AE61" s="87" t="s">
        <v>520</v>
      </c>
      <c r="AI61" s="126"/>
    </row>
    <row r="62" spans="1:35" customFormat="1" ht="14.25" x14ac:dyDescent="0.2">
      <c r="A62" s="137"/>
      <c r="B62" s="128" t="s">
        <v>521</v>
      </c>
      <c r="C62" s="325" t="s">
        <v>522</v>
      </c>
      <c r="D62" s="325"/>
      <c r="E62" s="325"/>
      <c r="F62" s="130" t="s">
        <v>361</v>
      </c>
      <c r="G62" s="134">
        <v>0.52</v>
      </c>
      <c r="H62" s="146">
        <v>0</v>
      </c>
      <c r="I62" s="146">
        <v>0</v>
      </c>
      <c r="J62" s="132">
        <v>27.74</v>
      </c>
      <c r="K62" s="131"/>
      <c r="L62" s="132">
        <v>0</v>
      </c>
      <c r="M62" s="131"/>
      <c r="N62" s="140"/>
      <c r="AA62" s="119"/>
      <c r="AB62" s="126"/>
      <c r="AC62" s="126"/>
      <c r="AE62" s="87" t="s">
        <v>522</v>
      </c>
      <c r="AI62" s="126"/>
    </row>
    <row r="63" spans="1:35" customFormat="1" ht="33.75" x14ac:dyDescent="0.2">
      <c r="A63" s="137"/>
      <c r="B63" s="128" t="s">
        <v>523</v>
      </c>
      <c r="C63" s="325" t="s">
        <v>524</v>
      </c>
      <c r="D63" s="325"/>
      <c r="E63" s="325"/>
      <c r="F63" s="130" t="s">
        <v>360</v>
      </c>
      <c r="G63" s="151">
        <v>1.4300000000000001E-3</v>
      </c>
      <c r="H63" s="146">
        <v>0</v>
      </c>
      <c r="I63" s="146">
        <v>0</v>
      </c>
      <c r="J63" s="154">
        <v>80150</v>
      </c>
      <c r="K63" s="131"/>
      <c r="L63" s="132">
        <v>0</v>
      </c>
      <c r="M63" s="131"/>
      <c r="N63" s="140"/>
      <c r="AA63" s="119"/>
      <c r="AB63" s="126"/>
      <c r="AC63" s="126"/>
      <c r="AE63" s="87" t="s">
        <v>524</v>
      </c>
      <c r="AI63" s="126"/>
    </row>
    <row r="64" spans="1:35" customFormat="1" ht="22.5" x14ac:dyDescent="0.2">
      <c r="A64" s="137"/>
      <c r="B64" s="128" t="s">
        <v>525</v>
      </c>
      <c r="C64" s="325" t="s">
        <v>526</v>
      </c>
      <c r="D64" s="325"/>
      <c r="E64" s="325"/>
      <c r="F64" s="130" t="s">
        <v>360</v>
      </c>
      <c r="G64" s="151">
        <v>1.0200000000000001E-3</v>
      </c>
      <c r="H64" s="146">
        <v>0</v>
      </c>
      <c r="I64" s="146">
        <v>0</v>
      </c>
      <c r="J64" s="154">
        <v>65750</v>
      </c>
      <c r="K64" s="131"/>
      <c r="L64" s="132">
        <v>0</v>
      </c>
      <c r="M64" s="131"/>
      <c r="N64" s="140"/>
      <c r="AA64" s="119"/>
      <c r="AB64" s="126"/>
      <c r="AC64" s="126"/>
      <c r="AE64" s="87" t="s">
        <v>526</v>
      </c>
      <c r="AI64" s="126"/>
    </row>
    <row r="65" spans="1:35" customFormat="1" ht="33.75" x14ac:dyDescent="0.2">
      <c r="A65" s="137"/>
      <c r="B65" s="128" t="s">
        <v>527</v>
      </c>
      <c r="C65" s="325" t="s">
        <v>528</v>
      </c>
      <c r="D65" s="325"/>
      <c r="E65" s="325"/>
      <c r="F65" s="130" t="s">
        <v>360</v>
      </c>
      <c r="G65" s="151">
        <v>1.2199999999999999E-3</v>
      </c>
      <c r="H65" s="146">
        <v>0</v>
      </c>
      <c r="I65" s="146">
        <v>0</v>
      </c>
      <c r="J65" s="154">
        <v>96440</v>
      </c>
      <c r="K65" s="131"/>
      <c r="L65" s="132">
        <v>0</v>
      </c>
      <c r="M65" s="131"/>
      <c r="N65" s="140"/>
      <c r="AA65" s="119"/>
      <c r="AB65" s="126"/>
      <c r="AC65" s="126"/>
      <c r="AE65" s="87" t="s">
        <v>528</v>
      </c>
      <c r="AI65" s="126"/>
    </row>
    <row r="66" spans="1:35" customFormat="1" ht="22.5" x14ac:dyDescent="0.2">
      <c r="A66" s="137"/>
      <c r="B66" s="128" t="s">
        <v>427</v>
      </c>
      <c r="C66" s="325" t="s">
        <v>428</v>
      </c>
      <c r="D66" s="325"/>
      <c r="E66" s="325"/>
      <c r="F66" s="130" t="s">
        <v>429</v>
      </c>
      <c r="G66" s="134">
        <v>13.28</v>
      </c>
      <c r="H66" s="146">
        <v>0</v>
      </c>
      <c r="I66" s="146">
        <v>0</v>
      </c>
      <c r="J66" s="132">
        <v>1</v>
      </c>
      <c r="K66" s="131"/>
      <c r="L66" s="132">
        <v>0</v>
      </c>
      <c r="M66" s="131"/>
      <c r="N66" s="140"/>
      <c r="AA66" s="119"/>
      <c r="AB66" s="126"/>
      <c r="AC66" s="126"/>
      <c r="AE66" s="87" t="s">
        <v>428</v>
      </c>
      <c r="AI66" s="126"/>
    </row>
    <row r="67" spans="1:35" customFormat="1" ht="14.25" x14ac:dyDescent="0.2">
      <c r="A67" s="129"/>
      <c r="B67" s="128" t="s">
        <v>295</v>
      </c>
      <c r="C67" s="325" t="s">
        <v>23</v>
      </c>
      <c r="D67" s="325"/>
      <c r="E67" s="325"/>
      <c r="F67" s="130"/>
      <c r="G67" s="131"/>
      <c r="H67" s="131"/>
      <c r="I67" s="131"/>
      <c r="J67" s="132">
        <v>663.78</v>
      </c>
      <c r="K67" s="133">
        <v>0.5</v>
      </c>
      <c r="L67" s="132">
        <v>199.13</v>
      </c>
      <c r="M67" s="134">
        <v>59.58</v>
      </c>
      <c r="N67" s="135">
        <v>11864</v>
      </c>
      <c r="AA67" s="119"/>
      <c r="AB67" s="126"/>
      <c r="AC67" s="126"/>
      <c r="AF67" s="87" t="s">
        <v>23</v>
      </c>
      <c r="AI67" s="126"/>
    </row>
    <row r="68" spans="1:35" customFormat="1" ht="14.25" x14ac:dyDescent="0.2">
      <c r="A68" s="129"/>
      <c r="B68" s="128" t="s">
        <v>300</v>
      </c>
      <c r="C68" s="325" t="s">
        <v>4</v>
      </c>
      <c r="D68" s="325"/>
      <c r="E68" s="325"/>
      <c r="F68" s="130"/>
      <c r="G68" s="131"/>
      <c r="H68" s="131"/>
      <c r="I68" s="131"/>
      <c r="J68" s="154">
        <v>1069.3699999999999</v>
      </c>
      <c r="K68" s="133">
        <v>0.5</v>
      </c>
      <c r="L68" s="132">
        <v>320.81</v>
      </c>
      <c r="M68" s="134">
        <v>15.64</v>
      </c>
      <c r="N68" s="135">
        <v>5017</v>
      </c>
      <c r="AA68" s="119"/>
      <c r="AB68" s="126"/>
      <c r="AC68" s="126"/>
      <c r="AF68" s="87" t="s">
        <v>4</v>
      </c>
      <c r="AI68" s="126"/>
    </row>
    <row r="69" spans="1:35" customFormat="1" ht="14.25" x14ac:dyDescent="0.2">
      <c r="A69" s="129"/>
      <c r="B69" s="128" t="s">
        <v>301</v>
      </c>
      <c r="C69" s="325" t="s">
        <v>173</v>
      </c>
      <c r="D69" s="325"/>
      <c r="E69" s="325"/>
      <c r="F69" s="130"/>
      <c r="G69" s="131"/>
      <c r="H69" s="131"/>
      <c r="I69" s="131"/>
      <c r="J69" s="132">
        <v>79.569999999999993</v>
      </c>
      <c r="K69" s="133">
        <v>0.5</v>
      </c>
      <c r="L69" s="132">
        <v>23.87</v>
      </c>
      <c r="M69" s="134">
        <v>59.58</v>
      </c>
      <c r="N69" s="135">
        <v>1422</v>
      </c>
      <c r="AA69" s="119"/>
      <c r="AB69" s="126"/>
      <c r="AC69" s="126"/>
      <c r="AF69" s="87" t="s">
        <v>173</v>
      </c>
      <c r="AI69" s="126"/>
    </row>
    <row r="70" spans="1:35" customFormat="1" ht="14.25" x14ac:dyDescent="0.2">
      <c r="A70" s="129"/>
      <c r="B70" s="128" t="s">
        <v>302</v>
      </c>
      <c r="C70" s="325" t="s">
        <v>319</v>
      </c>
      <c r="D70" s="325"/>
      <c r="E70" s="325"/>
      <c r="F70" s="130"/>
      <c r="G70" s="131"/>
      <c r="H70" s="131"/>
      <c r="I70" s="131"/>
      <c r="J70" s="132">
        <v>468.28</v>
      </c>
      <c r="K70" s="146">
        <v>0</v>
      </c>
      <c r="L70" s="132">
        <v>0</v>
      </c>
      <c r="M70" s="134">
        <v>8.9700000000000006</v>
      </c>
      <c r="N70" s="140"/>
      <c r="AA70" s="119"/>
      <c r="AB70" s="126"/>
      <c r="AC70" s="126"/>
      <c r="AF70" s="87" t="s">
        <v>319</v>
      </c>
      <c r="AI70" s="126"/>
    </row>
    <row r="71" spans="1:35" customFormat="1" ht="14.25" x14ac:dyDescent="0.2">
      <c r="A71" s="137"/>
      <c r="B71" s="128"/>
      <c r="C71" s="325" t="s">
        <v>297</v>
      </c>
      <c r="D71" s="325"/>
      <c r="E71" s="325"/>
      <c r="F71" s="130" t="s">
        <v>296</v>
      </c>
      <c r="G71" s="146">
        <v>69</v>
      </c>
      <c r="H71" s="133">
        <v>0.5</v>
      </c>
      <c r="I71" s="133">
        <v>20.7</v>
      </c>
      <c r="J71" s="139"/>
      <c r="K71" s="131"/>
      <c r="L71" s="139"/>
      <c r="M71" s="131"/>
      <c r="N71" s="140"/>
      <c r="AA71" s="119"/>
      <c r="AB71" s="126"/>
      <c r="AC71" s="126"/>
      <c r="AG71" s="87" t="s">
        <v>297</v>
      </c>
      <c r="AI71" s="126"/>
    </row>
    <row r="72" spans="1:35" customFormat="1" ht="14.25" x14ac:dyDescent="0.2">
      <c r="A72" s="137"/>
      <c r="B72" s="128"/>
      <c r="C72" s="325" t="s">
        <v>320</v>
      </c>
      <c r="D72" s="325"/>
      <c r="E72" s="325"/>
      <c r="F72" s="130" t="s">
        <v>296</v>
      </c>
      <c r="G72" s="133">
        <v>7.2</v>
      </c>
      <c r="H72" s="133">
        <v>0.5</v>
      </c>
      <c r="I72" s="134">
        <v>2.16</v>
      </c>
      <c r="J72" s="139"/>
      <c r="K72" s="131"/>
      <c r="L72" s="139"/>
      <c r="M72" s="131"/>
      <c r="N72" s="140"/>
      <c r="AA72" s="119"/>
      <c r="AB72" s="126"/>
      <c r="AC72" s="126"/>
      <c r="AG72" s="87" t="s">
        <v>320</v>
      </c>
      <c r="AI72" s="126"/>
    </row>
    <row r="73" spans="1:35" customFormat="1" ht="14.25" x14ac:dyDescent="0.2">
      <c r="A73" s="141"/>
      <c r="B73" s="128"/>
      <c r="C73" s="346" t="s">
        <v>298</v>
      </c>
      <c r="D73" s="346"/>
      <c r="E73" s="346"/>
      <c r="F73" s="142"/>
      <c r="G73" s="143"/>
      <c r="H73" s="143"/>
      <c r="I73" s="143"/>
      <c r="J73" s="155">
        <v>2201.4299999999998</v>
      </c>
      <c r="K73" s="143"/>
      <c r="L73" s="144">
        <v>519.94000000000005</v>
      </c>
      <c r="M73" s="143"/>
      <c r="N73" s="145"/>
      <c r="AA73" s="119"/>
      <c r="AB73" s="126"/>
      <c r="AC73" s="126"/>
      <c r="AH73" s="87" t="s">
        <v>298</v>
      </c>
      <c r="AI73" s="126"/>
    </row>
    <row r="74" spans="1:35" customFormat="1" ht="14.25" x14ac:dyDescent="0.2">
      <c r="A74" s="137"/>
      <c r="B74" s="128"/>
      <c r="C74" s="325" t="s">
        <v>299</v>
      </c>
      <c r="D74" s="325"/>
      <c r="E74" s="325"/>
      <c r="F74" s="130"/>
      <c r="G74" s="131"/>
      <c r="H74" s="131"/>
      <c r="I74" s="131"/>
      <c r="J74" s="139"/>
      <c r="K74" s="131"/>
      <c r="L74" s="132">
        <v>223</v>
      </c>
      <c r="M74" s="131"/>
      <c r="N74" s="135">
        <v>13286</v>
      </c>
      <c r="AA74" s="119"/>
      <c r="AB74" s="126"/>
      <c r="AC74" s="126"/>
      <c r="AG74" s="87" t="s">
        <v>299</v>
      </c>
      <c r="AI74" s="126"/>
    </row>
    <row r="75" spans="1:35" customFormat="1" ht="22.5" x14ac:dyDescent="0.2">
      <c r="A75" s="137"/>
      <c r="B75" s="128" t="s">
        <v>321</v>
      </c>
      <c r="C75" s="325" t="s">
        <v>322</v>
      </c>
      <c r="D75" s="325"/>
      <c r="E75" s="325"/>
      <c r="F75" s="130" t="s">
        <v>172</v>
      </c>
      <c r="G75" s="146">
        <v>102</v>
      </c>
      <c r="H75" s="131"/>
      <c r="I75" s="146">
        <v>102</v>
      </c>
      <c r="J75" s="139"/>
      <c r="K75" s="131"/>
      <c r="L75" s="132">
        <v>227.46</v>
      </c>
      <c r="M75" s="131"/>
      <c r="N75" s="135">
        <v>13552</v>
      </c>
      <c r="AA75" s="119"/>
      <c r="AB75" s="126"/>
      <c r="AC75" s="126"/>
      <c r="AG75" s="87" t="s">
        <v>322</v>
      </c>
      <c r="AI75" s="126"/>
    </row>
    <row r="76" spans="1:35" customFormat="1" ht="22.5" x14ac:dyDescent="0.2">
      <c r="A76" s="137"/>
      <c r="B76" s="128" t="s">
        <v>323</v>
      </c>
      <c r="C76" s="325" t="s">
        <v>324</v>
      </c>
      <c r="D76" s="325"/>
      <c r="E76" s="325"/>
      <c r="F76" s="130" t="s">
        <v>172</v>
      </c>
      <c r="G76" s="146">
        <v>51</v>
      </c>
      <c r="H76" s="131"/>
      <c r="I76" s="146">
        <v>51</v>
      </c>
      <c r="J76" s="139"/>
      <c r="K76" s="131"/>
      <c r="L76" s="132">
        <v>113.73</v>
      </c>
      <c r="M76" s="131"/>
      <c r="N76" s="135">
        <v>6776</v>
      </c>
      <c r="AA76" s="119"/>
      <c r="AB76" s="126"/>
      <c r="AC76" s="126"/>
      <c r="AG76" s="87" t="s">
        <v>324</v>
      </c>
      <c r="AI76" s="126"/>
    </row>
    <row r="77" spans="1:35" customFormat="1" ht="14.25" x14ac:dyDescent="0.2">
      <c r="A77" s="147"/>
      <c r="B77" s="197"/>
      <c r="C77" s="343" t="s">
        <v>171</v>
      </c>
      <c r="D77" s="343"/>
      <c r="E77" s="343"/>
      <c r="F77" s="121"/>
      <c r="G77" s="122"/>
      <c r="H77" s="122"/>
      <c r="I77" s="122"/>
      <c r="J77" s="124"/>
      <c r="K77" s="122"/>
      <c r="L77" s="148">
        <v>861.13</v>
      </c>
      <c r="M77" s="143"/>
      <c r="N77" s="149">
        <v>37209</v>
      </c>
      <c r="AA77" s="119"/>
      <c r="AB77" s="126"/>
      <c r="AC77" s="126"/>
      <c r="AI77" s="126" t="s">
        <v>171</v>
      </c>
    </row>
    <row r="78" spans="1:35" customFormat="1" ht="22.5" x14ac:dyDescent="0.2">
      <c r="A78" s="120" t="s">
        <v>301</v>
      </c>
      <c r="B78" s="196" t="s">
        <v>529</v>
      </c>
      <c r="C78" s="343" t="s">
        <v>530</v>
      </c>
      <c r="D78" s="343"/>
      <c r="E78" s="343"/>
      <c r="F78" s="121" t="s">
        <v>354</v>
      </c>
      <c r="G78" s="122"/>
      <c r="H78" s="122"/>
      <c r="I78" s="153">
        <v>21.5</v>
      </c>
      <c r="J78" s="124"/>
      <c r="K78" s="122"/>
      <c r="L78" s="124"/>
      <c r="M78" s="122"/>
      <c r="N78" s="125"/>
      <c r="AA78" s="119"/>
      <c r="AB78" s="126"/>
      <c r="AC78" s="126" t="s">
        <v>530</v>
      </c>
      <c r="AI78" s="126"/>
    </row>
    <row r="79" spans="1:35" customFormat="1" ht="14.25" x14ac:dyDescent="0.2">
      <c r="A79" s="127"/>
      <c r="B79" s="128"/>
      <c r="C79" s="325" t="s">
        <v>400</v>
      </c>
      <c r="D79" s="325"/>
      <c r="E79" s="325"/>
      <c r="F79" s="325"/>
      <c r="G79" s="325"/>
      <c r="H79" s="325"/>
      <c r="I79" s="325"/>
      <c r="J79" s="325"/>
      <c r="K79" s="325"/>
      <c r="L79" s="325"/>
      <c r="M79" s="325"/>
      <c r="N79" s="344"/>
      <c r="AA79" s="119"/>
      <c r="AB79" s="126"/>
      <c r="AC79" s="126"/>
      <c r="AD79" s="87" t="s">
        <v>400</v>
      </c>
      <c r="AI79" s="126"/>
    </row>
    <row r="80" spans="1:35" customFormat="1" ht="14.25" x14ac:dyDescent="0.2">
      <c r="A80" s="137"/>
      <c r="B80" s="128" t="s">
        <v>478</v>
      </c>
      <c r="C80" s="325" t="s">
        <v>479</v>
      </c>
      <c r="D80" s="325"/>
      <c r="E80" s="325"/>
      <c r="F80" s="130" t="s">
        <v>296</v>
      </c>
      <c r="G80" s="134">
        <v>2.06</v>
      </c>
      <c r="H80" s="133">
        <v>0.5</v>
      </c>
      <c r="I80" s="138">
        <v>22.145</v>
      </c>
      <c r="J80" s="132">
        <v>9.6199999999999992</v>
      </c>
      <c r="K80" s="131"/>
      <c r="L80" s="132">
        <v>213.03</v>
      </c>
      <c r="M80" s="131"/>
      <c r="N80" s="140"/>
      <c r="AA80" s="119"/>
      <c r="AB80" s="126"/>
      <c r="AC80" s="126"/>
      <c r="AE80" s="87" t="s">
        <v>479</v>
      </c>
      <c r="AI80" s="126"/>
    </row>
    <row r="81" spans="1:36" customFormat="1" ht="14.25" x14ac:dyDescent="0.2">
      <c r="A81" s="137"/>
      <c r="B81" s="128" t="s">
        <v>416</v>
      </c>
      <c r="C81" s="325" t="s">
        <v>417</v>
      </c>
      <c r="D81" s="325"/>
      <c r="E81" s="325"/>
      <c r="F81" s="130" t="s">
        <v>361</v>
      </c>
      <c r="G81" s="134">
        <v>0.12</v>
      </c>
      <c r="H81" s="146">
        <v>0</v>
      </c>
      <c r="I81" s="146">
        <v>0</v>
      </c>
      <c r="J81" s="132">
        <v>9.0399999999999991</v>
      </c>
      <c r="K81" s="131"/>
      <c r="L81" s="132">
        <v>0</v>
      </c>
      <c r="M81" s="131"/>
      <c r="N81" s="140"/>
      <c r="AA81" s="119"/>
      <c r="AB81" s="126"/>
      <c r="AC81" s="126"/>
      <c r="AE81" s="87" t="s">
        <v>417</v>
      </c>
      <c r="AI81" s="126"/>
    </row>
    <row r="82" spans="1:36" customFormat="1" ht="22.5" x14ac:dyDescent="0.2">
      <c r="A82" s="137"/>
      <c r="B82" s="128" t="s">
        <v>418</v>
      </c>
      <c r="C82" s="325" t="s">
        <v>419</v>
      </c>
      <c r="D82" s="325"/>
      <c r="E82" s="325"/>
      <c r="F82" s="130" t="s">
        <v>360</v>
      </c>
      <c r="G82" s="138">
        <v>7.2999999999999995E-2</v>
      </c>
      <c r="H82" s="146">
        <v>0</v>
      </c>
      <c r="I82" s="146">
        <v>0</v>
      </c>
      <c r="J82" s="154">
        <v>11500</v>
      </c>
      <c r="K82" s="131"/>
      <c r="L82" s="132">
        <v>0</v>
      </c>
      <c r="M82" s="131"/>
      <c r="N82" s="140"/>
      <c r="AA82" s="119"/>
      <c r="AB82" s="126"/>
      <c r="AC82" s="126"/>
      <c r="AE82" s="87" t="s">
        <v>419</v>
      </c>
      <c r="AI82" s="126"/>
    </row>
    <row r="83" spans="1:36" customFormat="1" ht="14.25" x14ac:dyDescent="0.2">
      <c r="A83" s="137"/>
      <c r="B83" s="128" t="s">
        <v>531</v>
      </c>
      <c r="C83" s="325" t="s">
        <v>532</v>
      </c>
      <c r="D83" s="325"/>
      <c r="E83" s="325"/>
      <c r="F83" s="130" t="s">
        <v>360</v>
      </c>
      <c r="G83" s="151">
        <v>6.8599999999999998E-3</v>
      </c>
      <c r="H83" s="146">
        <v>0</v>
      </c>
      <c r="I83" s="146">
        <v>0</v>
      </c>
      <c r="J83" s="154">
        <v>75000</v>
      </c>
      <c r="K83" s="131"/>
      <c r="L83" s="132">
        <v>0</v>
      </c>
      <c r="M83" s="131"/>
      <c r="N83" s="140"/>
      <c r="AA83" s="119"/>
      <c r="AB83" s="126"/>
      <c r="AC83" s="126"/>
      <c r="AE83" s="87" t="s">
        <v>532</v>
      </c>
      <c r="AI83" s="126"/>
    </row>
    <row r="84" spans="1:36" customFormat="1" ht="22.5" x14ac:dyDescent="0.2">
      <c r="A84" s="137"/>
      <c r="B84" s="128" t="s">
        <v>427</v>
      </c>
      <c r="C84" s="325" t="s">
        <v>428</v>
      </c>
      <c r="D84" s="325"/>
      <c r="E84" s="325"/>
      <c r="F84" s="130" t="s">
        <v>429</v>
      </c>
      <c r="G84" s="133">
        <v>0.4</v>
      </c>
      <c r="H84" s="146">
        <v>0</v>
      </c>
      <c r="I84" s="146">
        <v>0</v>
      </c>
      <c r="J84" s="132">
        <v>1</v>
      </c>
      <c r="K84" s="131"/>
      <c r="L84" s="132">
        <v>0</v>
      </c>
      <c r="M84" s="131"/>
      <c r="N84" s="140"/>
      <c r="AA84" s="119"/>
      <c r="AB84" s="126"/>
      <c r="AC84" s="126"/>
      <c r="AE84" s="87" t="s">
        <v>428</v>
      </c>
      <c r="AI84" s="126"/>
    </row>
    <row r="85" spans="1:36" customFormat="1" ht="14.25" x14ac:dyDescent="0.2">
      <c r="A85" s="129"/>
      <c r="B85" s="128" t="s">
        <v>295</v>
      </c>
      <c r="C85" s="325" t="s">
        <v>23</v>
      </c>
      <c r="D85" s="325"/>
      <c r="E85" s="325"/>
      <c r="F85" s="130"/>
      <c r="G85" s="131"/>
      <c r="H85" s="131"/>
      <c r="I85" s="131"/>
      <c r="J85" s="132">
        <v>19.82</v>
      </c>
      <c r="K85" s="133">
        <v>0.5</v>
      </c>
      <c r="L85" s="132">
        <v>213.07</v>
      </c>
      <c r="M85" s="134">
        <v>59.58</v>
      </c>
      <c r="N85" s="135">
        <v>12695</v>
      </c>
      <c r="AA85" s="119"/>
      <c r="AB85" s="126"/>
      <c r="AC85" s="126"/>
      <c r="AF85" s="87" t="s">
        <v>23</v>
      </c>
      <c r="AI85" s="126"/>
    </row>
    <row r="86" spans="1:36" customFormat="1" ht="14.25" x14ac:dyDescent="0.2">
      <c r="A86" s="129"/>
      <c r="B86" s="128" t="s">
        <v>302</v>
      </c>
      <c r="C86" s="325" t="s">
        <v>319</v>
      </c>
      <c r="D86" s="325"/>
      <c r="E86" s="325"/>
      <c r="F86" s="130"/>
      <c r="G86" s="131"/>
      <c r="H86" s="131"/>
      <c r="I86" s="131"/>
      <c r="J86" s="154">
        <v>1355.48</v>
      </c>
      <c r="K86" s="146">
        <v>0</v>
      </c>
      <c r="L86" s="132">
        <v>0</v>
      </c>
      <c r="M86" s="134">
        <v>8.9700000000000006</v>
      </c>
      <c r="N86" s="140"/>
      <c r="AA86" s="119"/>
      <c r="AB86" s="126"/>
      <c r="AC86" s="126"/>
      <c r="AF86" s="87" t="s">
        <v>319</v>
      </c>
      <c r="AI86" s="126"/>
    </row>
    <row r="87" spans="1:36" customFormat="1" ht="14.25" x14ac:dyDescent="0.2">
      <c r="A87" s="137"/>
      <c r="B87" s="128"/>
      <c r="C87" s="325" t="s">
        <v>297</v>
      </c>
      <c r="D87" s="325"/>
      <c r="E87" s="325"/>
      <c r="F87" s="130" t="s">
        <v>296</v>
      </c>
      <c r="G87" s="134">
        <v>2.06</v>
      </c>
      <c r="H87" s="133">
        <v>0.5</v>
      </c>
      <c r="I87" s="138">
        <v>22.145</v>
      </c>
      <c r="J87" s="139"/>
      <c r="K87" s="131"/>
      <c r="L87" s="139"/>
      <c r="M87" s="131"/>
      <c r="N87" s="140"/>
      <c r="AA87" s="119"/>
      <c r="AB87" s="126"/>
      <c r="AC87" s="126"/>
      <c r="AG87" s="87" t="s">
        <v>297</v>
      </c>
      <c r="AI87" s="126"/>
    </row>
    <row r="88" spans="1:36" customFormat="1" ht="14.25" x14ac:dyDescent="0.2">
      <c r="A88" s="141"/>
      <c r="B88" s="128"/>
      <c r="C88" s="346" t="s">
        <v>298</v>
      </c>
      <c r="D88" s="346"/>
      <c r="E88" s="346"/>
      <c r="F88" s="142"/>
      <c r="G88" s="143"/>
      <c r="H88" s="143"/>
      <c r="I88" s="143"/>
      <c r="J88" s="155">
        <v>1375.3</v>
      </c>
      <c r="K88" s="143"/>
      <c r="L88" s="144">
        <v>213.07</v>
      </c>
      <c r="M88" s="143"/>
      <c r="N88" s="145"/>
      <c r="AA88" s="119"/>
      <c r="AB88" s="126"/>
      <c r="AC88" s="126"/>
      <c r="AH88" s="87" t="s">
        <v>298</v>
      </c>
      <c r="AI88" s="126"/>
    </row>
    <row r="89" spans="1:36" customFormat="1" ht="14.25" x14ac:dyDescent="0.2">
      <c r="A89" s="137"/>
      <c r="B89" s="128"/>
      <c r="C89" s="325" t="s">
        <v>299</v>
      </c>
      <c r="D89" s="325"/>
      <c r="E89" s="325"/>
      <c r="F89" s="130"/>
      <c r="G89" s="131"/>
      <c r="H89" s="131"/>
      <c r="I89" s="131"/>
      <c r="J89" s="139"/>
      <c r="K89" s="131"/>
      <c r="L89" s="132">
        <v>213.07</v>
      </c>
      <c r="M89" s="131"/>
      <c r="N89" s="135">
        <v>12695</v>
      </c>
      <c r="AA89" s="119"/>
      <c r="AB89" s="126"/>
      <c r="AC89" s="126"/>
      <c r="AG89" s="87" t="s">
        <v>299</v>
      </c>
      <c r="AI89" s="126"/>
    </row>
    <row r="90" spans="1:36" customFormat="1" ht="22.5" x14ac:dyDescent="0.2">
      <c r="A90" s="137"/>
      <c r="B90" s="128" t="s">
        <v>321</v>
      </c>
      <c r="C90" s="325" t="s">
        <v>322</v>
      </c>
      <c r="D90" s="325"/>
      <c r="E90" s="325"/>
      <c r="F90" s="130" t="s">
        <v>172</v>
      </c>
      <c r="G90" s="146">
        <v>102</v>
      </c>
      <c r="H90" s="131"/>
      <c r="I90" s="146">
        <v>102</v>
      </c>
      <c r="J90" s="139"/>
      <c r="K90" s="131"/>
      <c r="L90" s="132">
        <v>217.33</v>
      </c>
      <c r="M90" s="131"/>
      <c r="N90" s="135">
        <v>12949</v>
      </c>
      <c r="AA90" s="119"/>
      <c r="AB90" s="126"/>
      <c r="AC90" s="126"/>
      <c r="AG90" s="87" t="s">
        <v>322</v>
      </c>
      <c r="AI90" s="126"/>
    </row>
    <row r="91" spans="1:36" customFormat="1" ht="22.5" x14ac:dyDescent="0.2">
      <c r="A91" s="137"/>
      <c r="B91" s="128" t="s">
        <v>323</v>
      </c>
      <c r="C91" s="325" t="s">
        <v>324</v>
      </c>
      <c r="D91" s="325"/>
      <c r="E91" s="325"/>
      <c r="F91" s="130" t="s">
        <v>172</v>
      </c>
      <c r="G91" s="146">
        <v>51</v>
      </c>
      <c r="H91" s="131"/>
      <c r="I91" s="146">
        <v>51</v>
      </c>
      <c r="J91" s="139"/>
      <c r="K91" s="131"/>
      <c r="L91" s="132">
        <v>108.67</v>
      </c>
      <c r="M91" s="131"/>
      <c r="N91" s="135">
        <v>6474</v>
      </c>
      <c r="AA91" s="119"/>
      <c r="AB91" s="126"/>
      <c r="AC91" s="126"/>
      <c r="AG91" s="87" t="s">
        <v>324</v>
      </c>
      <c r="AI91" s="126"/>
    </row>
    <row r="92" spans="1:36" customFormat="1" ht="14.25" x14ac:dyDescent="0.2">
      <c r="A92" s="147"/>
      <c r="B92" s="197"/>
      <c r="C92" s="343" t="s">
        <v>171</v>
      </c>
      <c r="D92" s="343"/>
      <c r="E92" s="343"/>
      <c r="F92" s="121"/>
      <c r="G92" s="122"/>
      <c r="H92" s="122"/>
      <c r="I92" s="122"/>
      <c r="J92" s="124"/>
      <c r="K92" s="122"/>
      <c r="L92" s="148">
        <v>539.07000000000005</v>
      </c>
      <c r="M92" s="143"/>
      <c r="N92" s="149">
        <v>32118</v>
      </c>
      <c r="AA92" s="119"/>
      <c r="AB92" s="126"/>
      <c r="AC92" s="126"/>
      <c r="AI92" s="126" t="s">
        <v>171</v>
      </c>
    </row>
    <row r="93" spans="1:36" customFormat="1" ht="22.5" x14ac:dyDescent="0.2">
      <c r="A93" s="120" t="s">
        <v>302</v>
      </c>
      <c r="B93" s="196" t="s">
        <v>533</v>
      </c>
      <c r="C93" s="343" t="s">
        <v>534</v>
      </c>
      <c r="D93" s="343"/>
      <c r="E93" s="343"/>
      <c r="F93" s="121" t="s">
        <v>360</v>
      </c>
      <c r="G93" s="122"/>
      <c r="H93" s="122"/>
      <c r="I93" s="203">
        <v>1.0389999999999999</v>
      </c>
      <c r="J93" s="156">
        <v>6514.08</v>
      </c>
      <c r="K93" s="122"/>
      <c r="L93" s="156">
        <v>6768.13</v>
      </c>
      <c r="M93" s="150">
        <v>8.9700000000000006</v>
      </c>
      <c r="N93" s="149">
        <v>60710</v>
      </c>
      <c r="AA93" s="119"/>
      <c r="AB93" s="126"/>
      <c r="AC93" s="126" t="s">
        <v>534</v>
      </c>
      <c r="AI93" s="126"/>
    </row>
    <row r="94" spans="1:36" customFormat="1" ht="14.25" x14ac:dyDescent="0.2">
      <c r="A94" s="147"/>
      <c r="B94" s="197"/>
      <c r="C94" s="325" t="s">
        <v>535</v>
      </c>
      <c r="D94" s="325"/>
      <c r="E94" s="325"/>
      <c r="F94" s="325"/>
      <c r="G94" s="325"/>
      <c r="H94" s="325"/>
      <c r="I94" s="325"/>
      <c r="J94" s="325"/>
      <c r="K94" s="325"/>
      <c r="L94" s="325"/>
      <c r="M94" s="325"/>
      <c r="N94" s="344"/>
      <c r="AA94" s="119"/>
      <c r="AB94" s="126"/>
      <c r="AC94" s="126"/>
      <c r="AI94" s="126"/>
      <c r="AJ94" s="87" t="s">
        <v>535</v>
      </c>
    </row>
    <row r="95" spans="1:36" customFormat="1" ht="14.25" x14ac:dyDescent="0.2">
      <c r="A95" s="147"/>
      <c r="B95" s="197"/>
      <c r="C95" s="343" t="s">
        <v>171</v>
      </c>
      <c r="D95" s="343"/>
      <c r="E95" s="343"/>
      <c r="F95" s="121"/>
      <c r="G95" s="122"/>
      <c r="H95" s="122"/>
      <c r="I95" s="122"/>
      <c r="J95" s="124"/>
      <c r="K95" s="122"/>
      <c r="L95" s="156">
        <v>6768.13</v>
      </c>
      <c r="M95" s="143"/>
      <c r="N95" s="149">
        <v>60710</v>
      </c>
      <c r="AA95" s="119"/>
      <c r="AB95" s="126"/>
      <c r="AC95" s="126"/>
      <c r="AI95" s="126" t="s">
        <v>171</v>
      </c>
    </row>
    <row r="96" spans="1:36" customFormat="1" ht="14.25" x14ac:dyDescent="0.2">
      <c r="A96" s="340" t="s">
        <v>430</v>
      </c>
      <c r="B96" s="341"/>
      <c r="C96" s="341"/>
      <c r="D96" s="341"/>
      <c r="E96" s="341"/>
      <c r="F96" s="341"/>
      <c r="G96" s="341"/>
      <c r="H96" s="341"/>
      <c r="I96" s="341"/>
      <c r="J96" s="341"/>
      <c r="K96" s="341"/>
      <c r="L96" s="341"/>
      <c r="M96" s="341"/>
      <c r="N96" s="342"/>
      <c r="AA96" s="119"/>
      <c r="AB96" s="126" t="s">
        <v>430</v>
      </c>
      <c r="AC96" s="126"/>
      <c r="AI96" s="126"/>
    </row>
    <row r="97" spans="1:35" customFormat="1" ht="14.25" x14ac:dyDescent="0.2">
      <c r="A97" s="120" t="s">
        <v>303</v>
      </c>
      <c r="B97" s="196" t="s">
        <v>529</v>
      </c>
      <c r="C97" s="343" t="s">
        <v>536</v>
      </c>
      <c r="D97" s="343"/>
      <c r="E97" s="343"/>
      <c r="F97" s="121" t="s">
        <v>354</v>
      </c>
      <c r="G97" s="122"/>
      <c r="H97" s="122"/>
      <c r="I97" s="153">
        <v>6.6</v>
      </c>
      <c r="J97" s="124"/>
      <c r="K97" s="122"/>
      <c r="L97" s="124"/>
      <c r="M97" s="122"/>
      <c r="N97" s="125"/>
      <c r="AA97" s="119"/>
      <c r="AB97" s="126"/>
      <c r="AC97" s="126" t="s">
        <v>536</v>
      </c>
      <c r="AI97" s="126"/>
    </row>
    <row r="98" spans="1:35" customFormat="1" ht="14.25" x14ac:dyDescent="0.2">
      <c r="A98" s="127"/>
      <c r="B98" s="128"/>
      <c r="C98" s="325" t="s">
        <v>537</v>
      </c>
      <c r="D98" s="325"/>
      <c r="E98" s="325"/>
      <c r="F98" s="325"/>
      <c r="G98" s="325"/>
      <c r="H98" s="325"/>
      <c r="I98" s="325"/>
      <c r="J98" s="325"/>
      <c r="K98" s="325"/>
      <c r="L98" s="325"/>
      <c r="M98" s="325"/>
      <c r="N98" s="344"/>
      <c r="AA98" s="119"/>
      <c r="AB98" s="126"/>
      <c r="AC98" s="126"/>
      <c r="AD98" s="87" t="s">
        <v>537</v>
      </c>
      <c r="AI98" s="126"/>
    </row>
    <row r="99" spans="1:35" customFormat="1" ht="14.25" x14ac:dyDescent="0.2">
      <c r="A99" s="137"/>
      <c r="B99" s="128" t="s">
        <v>478</v>
      </c>
      <c r="C99" s="325" t="s">
        <v>479</v>
      </c>
      <c r="D99" s="325"/>
      <c r="E99" s="325"/>
      <c r="F99" s="130" t="s">
        <v>296</v>
      </c>
      <c r="G99" s="134">
        <v>2.06</v>
      </c>
      <c r="H99" s="131"/>
      <c r="I99" s="138">
        <v>13.596</v>
      </c>
      <c r="J99" s="132">
        <v>9.6199999999999992</v>
      </c>
      <c r="K99" s="131"/>
      <c r="L99" s="132">
        <v>130.79</v>
      </c>
      <c r="M99" s="131"/>
      <c r="N99" s="140"/>
      <c r="AA99" s="119"/>
      <c r="AB99" s="126"/>
      <c r="AC99" s="126"/>
      <c r="AE99" s="87" t="s">
        <v>479</v>
      </c>
      <c r="AI99" s="126"/>
    </row>
    <row r="100" spans="1:35" customFormat="1" ht="14.25" x14ac:dyDescent="0.2">
      <c r="A100" s="137"/>
      <c r="B100" s="128" t="s">
        <v>416</v>
      </c>
      <c r="C100" s="325" t="s">
        <v>417</v>
      </c>
      <c r="D100" s="325"/>
      <c r="E100" s="325"/>
      <c r="F100" s="130" t="s">
        <v>361</v>
      </c>
      <c r="G100" s="134">
        <v>0.12</v>
      </c>
      <c r="H100" s="146">
        <v>0</v>
      </c>
      <c r="I100" s="146">
        <v>0</v>
      </c>
      <c r="J100" s="132">
        <v>9.0399999999999991</v>
      </c>
      <c r="K100" s="131"/>
      <c r="L100" s="132">
        <v>0</v>
      </c>
      <c r="M100" s="131"/>
      <c r="N100" s="140"/>
      <c r="AA100" s="119"/>
      <c r="AB100" s="126"/>
      <c r="AC100" s="126"/>
      <c r="AE100" s="87" t="s">
        <v>417</v>
      </c>
      <c r="AI100" s="126"/>
    </row>
    <row r="101" spans="1:35" customFormat="1" ht="22.5" x14ac:dyDescent="0.2">
      <c r="A101" s="137"/>
      <c r="B101" s="128" t="s">
        <v>418</v>
      </c>
      <c r="C101" s="325" t="s">
        <v>419</v>
      </c>
      <c r="D101" s="325"/>
      <c r="E101" s="325"/>
      <c r="F101" s="130" t="s">
        <v>360</v>
      </c>
      <c r="G101" s="138">
        <v>7.2999999999999995E-2</v>
      </c>
      <c r="H101" s="146">
        <v>0</v>
      </c>
      <c r="I101" s="146">
        <v>0</v>
      </c>
      <c r="J101" s="154">
        <v>11500</v>
      </c>
      <c r="K101" s="131"/>
      <c r="L101" s="132">
        <v>0</v>
      </c>
      <c r="M101" s="131"/>
      <c r="N101" s="140"/>
      <c r="AA101" s="119"/>
      <c r="AB101" s="126"/>
      <c r="AC101" s="126"/>
      <c r="AE101" s="87" t="s">
        <v>419</v>
      </c>
      <c r="AI101" s="126"/>
    </row>
    <row r="102" spans="1:35" customFormat="1" ht="14.25" x14ac:dyDescent="0.2">
      <c r="A102" s="137"/>
      <c r="B102" s="128" t="s">
        <v>531</v>
      </c>
      <c r="C102" s="325" t="s">
        <v>532</v>
      </c>
      <c r="D102" s="325"/>
      <c r="E102" s="325"/>
      <c r="F102" s="130" t="s">
        <v>360</v>
      </c>
      <c r="G102" s="151">
        <v>6.8599999999999998E-3</v>
      </c>
      <c r="H102" s="146">
        <v>0</v>
      </c>
      <c r="I102" s="146">
        <v>0</v>
      </c>
      <c r="J102" s="154">
        <v>75000</v>
      </c>
      <c r="K102" s="131"/>
      <c r="L102" s="132">
        <v>0</v>
      </c>
      <c r="M102" s="131"/>
      <c r="N102" s="140"/>
      <c r="AA102" s="119"/>
      <c r="AB102" s="126"/>
      <c r="AC102" s="126"/>
      <c r="AE102" s="87" t="s">
        <v>532</v>
      </c>
      <c r="AI102" s="126"/>
    </row>
    <row r="103" spans="1:35" customFormat="1" ht="22.5" x14ac:dyDescent="0.2">
      <c r="A103" s="137"/>
      <c r="B103" s="128" t="s">
        <v>427</v>
      </c>
      <c r="C103" s="325" t="s">
        <v>428</v>
      </c>
      <c r="D103" s="325"/>
      <c r="E103" s="325"/>
      <c r="F103" s="130" t="s">
        <v>429</v>
      </c>
      <c r="G103" s="133">
        <v>0.4</v>
      </c>
      <c r="H103" s="146">
        <v>0</v>
      </c>
      <c r="I103" s="146">
        <v>0</v>
      </c>
      <c r="J103" s="132">
        <v>1</v>
      </c>
      <c r="K103" s="131"/>
      <c r="L103" s="132">
        <v>0</v>
      </c>
      <c r="M103" s="131"/>
      <c r="N103" s="140"/>
      <c r="AA103" s="119"/>
      <c r="AB103" s="126"/>
      <c r="AC103" s="126"/>
      <c r="AE103" s="87" t="s">
        <v>428</v>
      </c>
      <c r="AI103" s="126"/>
    </row>
    <row r="104" spans="1:35" customFormat="1" ht="14.25" x14ac:dyDescent="0.2">
      <c r="A104" s="129"/>
      <c r="B104" s="128" t="s">
        <v>295</v>
      </c>
      <c r="C104" s="325" t="s">
        <v>23</v>
      </c>
      <c r="D104" s="325"/>
      <c r="E104" s="325"/>
      <c r="F104" s="130"/>
      <c r="G104" s="131"/>
      <c r="H104" s="131"/>
      <c r="I104" s="131"/>
      <c r="J104" s="132">
        <v>19.82</v>
      </c>
      <c r="K104" s="131"/>
      <c r="L104" s="132">
        <v>130.81</v>
      </c>
      <c r="M104" s="134">
        <v>59.58</v>
      </c>
      <c r="N104" s="135">
        <v>7794</v>
      </c>
      <c r="AA104" s="119"/>
      <c r="AB104" s="126"/>
      <c r="AC104" s="126"/>
      <c r="AF104" s="87" t="s">
        <v>23</v>
      </c>
      <c r="AI104" s="126"/>
    </row>
    <row r="105" spans="1:35" customFormat="1" ht="14.25" x14ac:dyDescent="0.2">
      <c r="A105" s="129"/>
      <c r="B105" s="128" t="s">
        <v>302</v>
      </c>
      <c r="C105" s="325" t="s">
        <v>319</v>
      </c>
      <c r="D105" s="325"/>
      <c r="E105" s="325"/>
      <c r="F105" s="130"/>
      <c r="G105" s="131"/>
      <c r="H105" s="131"/>
      <c r="I105" s="131"/>
      <c r="J105" s="154">
        <v>1355.48</v>
      </c>
      <c r="K105" s="146">
        <v>0</v>
      </c>
      <c r="L105" s="132">
        <v>0</v>
      </c>
      <c r="M105" s="134">
        <v>8.9700000000000006</v>
      </c>
      <c r="N105" s="140"/>
      <c r="AA105" s="119"/>
      <c r="AB105" s="126"/>
      <c r="AC105" s="126"/>
      <c r="AF105" s="87" t="s">
        <v>319</v>
      </c>
      <c r="AI105" s="126"/>
    </row>
    <row r="106" spans="1:35" customFormat="1" ht="14.25" x14ac:dyDescent="0.2">
      <c r="A106" s="137"/>
      <c r="B106" s="128"/>
      <c r="C106" s="325" t="s">
        <v>297</v>
      </c>
      <c r="D106" s="325"/>
      <c r="E106" s="325"/>
      <c r="F106" s="130" t="s">
        <v>296</v>
      </c>
      <c r="G106" s="134">
        <v>2.06</v>
      </c>
      <c r="H106" s="131"/>
      <c r="I106" s="138">
        <v>13.596</v>
      </c>
      <c r="J106" s="139"/>
      <c r="K106" s="131"/>
      <c r="L106" s="139"/>
      <c r="M106" s="131"/>
      <c r="N106" s="140"/>
      <c r="AA106" s="119"/>
      <c r="AB106" s="126"/>
      <c r="AC106" s="126"/>
      <c r="AG106" s="87" t="s">
        <v>297</v>
      </c>
      <c r="AI106" s="126"/>
    </row>
    <row r="107" spans="1:35" customFormat="1" ht="14.25" x14ac:dyDescent="0.2">
      <c r="A107" s="141"/>
      <c r="B107" s="128"/>
      <c r="C107" s="346" t="s">
        <v>298</v>
      </c>
      <c r="D107" s="346"/>
      <c r="E107" s="346"/>
      <c r="F107" s="142"/>
      <c r="G107" s="143"/>
      <c r="H107" s="143"/>
      <c r="I107" s="143"/>
      <c r="J107" s="155">
        <v>1375.3</v>
      </c>
      <c r="K107" s="143"/>
      <c r="L107" s="144">
        <v>130.81</v>
      </c>
      <c r="M107" s="143"/>
      <c r="N107" s="145"/>
      <c r="AA107" s="119"/>
      <c r="AB107" s="126"/>
      <c r="AC107" s="126"/>
      <c r="AH107" s="87" t="s">
        <v>298</v>
      </c>
      <c r="AI107" s="126"/>
    </row>
    <row r="108" spans="1:35" customFormat="1" ht="14.25" x14ac:dyDescent="0.2">
      <c r="A108" s="137"/>
      <c r="B108" s="128"/>
      <c r="C108" s="325" t="s">
        <v>299</v>
      </c>
      <c r="D108" s="325"/>
      <c r="E108" s="325"/>
      <c r="F108" s="130"/>
      <c r="G108" s="131"/>
      <c r="H108" s="131"/>
      <c r="I108" s="131"/>
      <c r="J108" s="139"/>
      <c r="K108" s="131"/>
      <c r="L108" s="132">
        <v>130.81</v>
      </c>
      <c r="M108" s="131"/>
      <c r="N108" s="135">
        <v>7794</v>
      </c>
      <c r="AA108" s="119"/>
      <c r="AB108" s="126"/>
      <c r="AC108" s="126"/>
      <c r="AG108" s="87" t="s">
        <v>299</v>
      </c>
      <c r="AI108" s="126"/>
    </row>
    <row r="109" spans="1:35" customFormat="1" ht="22.5" x14ac:dyDescent="0.2">
      <c r="A109" s="137"/>
      <c r="B109" s="128" t="s">
        <v>321</v>
      </c>
      <c r="C109" s="325" t="s">
        <v>322</v>
      </c>
      <c r="D109" s="325"/>
      <c r="E109" s="325"/>
      <c r="F109" s="130" t="s">
        <v>172</v>
      </c>
      <c r="G109" s="146">
        <v>102</v>
      </c>
      <c r="H109" s="131"/>
      <c r="I109" s="146">
        <v>102</v>
      </c>
      <c r="J109" s="139"/>
      <c r="K109" s="131"/>
      <c r="L109" s="132">
        <v>133.43</v>
      </c>
      <c r="M109" s="131"/>
      <c r="N109" s="135">
        <v>7950</v>
      </c>
      <c r="AA109" s="119"/>
      <c r="AB109" s="126"/>
      <c r="AC109" s="126"/>
      <c r="AG109" s="87" t="s">
        <v>322</v>
      </c>
      <c r="AI109" s="126"/>
    </row>
    <row r="110" spans="1:35" customFormat="1" ht="22.5" x14ac:dyDescent="0.2">
      <c r="A110" s="137"/>
      <c r="B110" s="128" t="s">
        <v>323</v>
      </c>
      <c r="C110" s="325" t="s">
        <v>324</v>
      </c>
      <c r="D110" s="325"/>
      <c r="E110" s="325"/>
      <c r="F110" s="130" t="s">
        <v>172</v>
      </c>
      <c r="G110" s="146">
        <v>51</v>
      </c>
      <c r="H110" s="131"/>
      <c r="I110" s="146">
        <v>51</v>
      </c>
      <c r="J110" s="139"/>
      <c r="K110" s="131"/>
      <c r="L110" s="132">
        <v>66.709999999999994</v>
      </c>
      <c r="M110" s="131"/>
      <c r="N110" s="135">
        <v>3975</v>
      </c>
      <c r="AA110" s="119"/>
      <c r="AB110" s="126"/>
      <c r="AC110" s="126"/>
      <c r="AG110" s="87" t="s">
        <v>324</v>
      </c>
      <c r="AI110" s="126"/>
    </row>
    <row r="111" spans="1:35" customFormat="1" ht="14.25" x14ac:dyDescent="0.2">
      <c r="A111" s="147"/>
      <c r="B111" s="197"/>
      <c r="C111" s="343" t="s">
        <v>171</v>
      </c>
      <c r="D111" s="343"/>
      <c r="E111" s="343"/>
      <c r="F111" s="121"/>
      <c r="G111" s="122"/>
      <c r="H111" s="122"/>
      <c r="I111" s="122"/>
      <c r="J111" s="124"/>
      <c r="K111" s="122"/>
      <c r="L111" s="148">
        <v>330.95</v>
      </c>
      <c r="M111" s="143"/>
      <c r="N111" s="149">
        <v>19719</v>
      </c>
      <c r="AA111" s="119"/>
      <c r="AB111" s="126"/>
      <c r="AC111" s="126"/>
      <c r="AI111" s="126" t="s">
        <v>171</v>
      </c>
    </row>
    <row r="112" spans="1:35" customFormat="1" ht="22.5" x14ac:dyDescent="0.2">
      <c r="A112" s="120" t="s">
        <v>327</v>
      </c>
      <c r="B112" s="196" t="s">
        <v>510</v>
      </c>
      <c r="C112" s="343" t="s">
        <v>538</v>
      </c>
      <c r="D112" s="343"/>
      <c r="E112" s="343"/>
      <c r="F112" s="121" t="s">
        <v>512</v>
      </c>
      <c r="G112" s="122"/>
      <c r="H112" s="122"/>
      <c r="I112" s="123">
        <v>1</v>
      </c>
      <c r="J112" s="124"/>
      <c r="K112" s="122"/>
      <c r="L112" s="124"/>
      <c r="M112" s="122"/>
      <c r="N112" s="125"/>
      <c r="AA112" s="119"/>
      <c r="AB112" s="126"/>
      <c r="AC112" s="126" t="s">
        <v>538</v>
      </c>
      <c r="AI112" s="126"/>
    </row>
    <row r="113" spans="1:35" customFormat="1" ht="14.25" x14ac:dyDescent="0.2">
      <c r="A113" s="137"/>
      <c r="B113" s="128" t="s">
        <v>478</v>
      </c>
      <c r="C113" s="325" t="s">
        <v>479</v>
      </c>
      <c r="D113" s="325"/>
      <c r="E113" s="325"/>
      <c r="F113" s="130" t="s">
        <v>296</v>
      </c>
      <c r="G113" s="133">
        <v>98.8</v>
      </c>
      <c r="H113" s="131"/>
      <c r="I113" s="133">
        <v>98.8</v>
      </c>
      <c r="J113" s="132">
        <v>9.6199999999999992</v>
      </c>
      <c r="K113" s="131"/>
      <c r="L113" s="132">
        <v>950.46</v>
      </c>
      <c r="M113" s="131"/>
      <c r="N113" s="140"/>
      <c r="AA113" s="119"/>
      <c r="AB113" s="126"/>
      <c r="AC113" s="126"/>
      <c r="AE113" s="87" t="s">
        <v>479</v>
      </c>
      <c r="AI113" s="126"/>
    </row>
    <row r="114" spans="1:35" customFormat="1" ht="22.5" x14ac:dyDescent="0.2">
      <c r="A114" s="137"/>
      <c r="B114" s="128" t="s">
        <v>427</v>
      </c>
      <c r="C114" s="325" t="s">
        <v>428</v>
      </c>
      <c r="D114" s="325"/>
      <c r="E114" s="325"/>
      <c r="F114" s="130" t="s">
        <v>429</v>
      </c>
      <c r="G114" s="134">
        <v>19.010000000000002</v>
      </c>
      <c r="H114" s="131"/>
      <c r="I114" s="134">
        <v>19.010000000000002</v>
      </c>
      <c r="J114" s="132">
        <v>1</v>
      </c>
      <c r="K114" s="131"/>
      <c r="L114" s="132">
        <v>19.010000000000002</v>
      </c>
      <c r="M114" s="131"/>
      <c r="N114" s="140"/>
      <c r="AA114" s="119"/>
      <c r="AB114" s="126"/>
      <c r="AC114" s="126"/>
      <c r="AE114" s="87" t="s">
        <v>428</v>
      </c>
      <c r="AI114" s="126"/>
    </row>
    <row r="115" spans="1:35" customFormat="1" ht="14.25" x14ac:dyDescent="0.2">
      <c r="A115" s="129"/>
      <c r="B115" s="128" t="s">
        <v>295</v>
      </c>
      <c r="C115" s="325" t="s">
        <v>23</v>
      </c>
      <c r="D115" s="325"/>
      <c r="E115" s="325"/>
      <c r="F115" s="130"/>
      <c r="G115" s="131"/>
      <c r="H115" s="131"/>
      <c r="I115" s="131"/>
      <c r="J115" s="132">
        <v>950.46</v>
      </c>
      <c r="K115" s="131"/>
      <c r="L115" s="132">
        <v>950.46</v>
      </c>
      <c r="M115" s="134">
        <v>59.58</v>
      </c>
      <c r="N115" s="135">
        <v>56628</v>
      </c>
      <c r="AA115" s="119"/>
      <c r="AB115" s="126"/>
      <c r="AC115" s="126"/>
      <c r="AF115" s="87" t="s">
        <v>23</v>
      </c>
      <c r="AI115" s="126"/>
    </row>
    <row r="116" spans="1:35" customFormat="1" ht="14.25" x14ac:dyDescent="0.2">
      <c r="A116" s="129"/>
      <c r="B116" s="128" t="s">
        <v>302</v>
      </c>
      <c r="C116" s="325" t="s">
        <v>319</v>
      </c>
      <c r="D116" s="325"/>
      <c r="E116" s="325"/>
      <c r="F116" s="130"/>
      <c r="G116" s="131"/>
      <c r="H116" s="131"/>
      <c r="I116" s="131"/>
      <c r="J116" s="132">
        <v>19.010000000000002</v>
      </c>
      <c r="K116" s="131"/>
      <c r="L116" s="132">
        <v>19.010000000000002</v>
      </c>
      <c r="M116" s="134">
        <v>8.9700000000000006</v>
      </c>
      <c r="N116" s="136">
        <v>171</v>
      </c>
      <c r="AA116" s="119"/>
      <c r="AB116" s="126"/>
      <c r="AC116" s="126"/>
      <c r="AF116" s="87" t="s">
        <v>319</v>
      </c>
      <c r="AI116" s="126"/>
    </row>
    <row r="117" spans="1:35" customFormat="1" ht="14.25" x14ac:dyDescent="0.2">
      <c r="A117" s="137"/>
      <c r="B117" s="128"/>
      <c r="C117" s="325" t="s">
        <v>297</v>
      </c>
      <c r="D117" s="325"/>
      <c r="E117" s="325"/>
      <c r="F117" s="130" t="s">
        <v>296</v>
      </c>
      <c r="G117" s="133">
        <v>98.8</v>
      </c>
      <c r="H117" s="131"/>
      <c r="I117" s="133">
        <v>98.8</v>
      </c>
      <c r="J117" s="139"/>
      <c r="K117" s="131"/>
      <c r="L117" s="139"/>
      <c r="M117" s="131"/>
      <c r="N117" s="140"/>
      <c r="AA117" s="119"/>
      <c r="AB117" s="126"/>
      <c r="AC117" s="126"/>
      <c r="AG117" s="87" t="s">
        <v>297</v>
      </c>
      <c r="AI117" s="126"/>
    </row>
    <row r="118" spans="1:35" customFormat="1" ht="14.25" x14ac:dyDescent="0.2">
      <c r="A118" s="141"/>
      <c r="B118" s="128"/>
      <c r="C118" s="346" t="s">
        <v>298</v>
      </c>
      <c r="D118" s="346"/>
      <c r="E118" s="346"/>
      <c r="F118" s="142"/>
      <c r="G118" s="143"/>
      <c r="H118" s="143"/>
      <c r="I118" s="143"/>
      <c r="J118" s="144">
        <v>969.47</v>
      </c>
      <c r="K118" s="143"/>
      <c r="L118" s="144">
        <v>969.47</v>
      </c>
      <c r="M118" s="143"/>
      <c r="N118" s="145"/>
      <c r="AA118" s="119"/>
      <c r="AB118" s="126"/>
      <c r="AC118" s="126"/>
      <c r="AH118" s="87" t="s">
        <v>298</v>
      </c>
      <c r="AI118" s="126"/>
    </row>
    <row r="119" spans="1:35" customFormat="1" ht="14.25" x14ac:dyDescent="0.2">
      <c r="A119" s="137"/>
      <c r="B119" s="128"/>
      <c r="C119" s="325" t="s">
        <v>299</v>
      </c>
      <c r="D119" s="325"/>
      <c r="E119" s="325"/>
      <c r="F119" s="130"/>
      <c r="G119" s="131"/>
      <c r="H119" s="131"/>
      <c r="I119" s="131"/>
      <c r="J119" s="139"/>
      <c r="K119" s="131"/>
      <c r="L119" s="132">
        <v>950.46</v>
      </c>
      <c r="M119" s="131"/>
      <c r="N119" s="135">
        <v>56628</v>
      </c>
      <c r="AA119" s="119"/>
      <c r="AB119" s="126"/>
      <c r="AC119" s="126"/>
      <c r="AG119" s="87" t="s">
        <v>299</v>
      </c>
      <c r="AI119" s="126"/>
    </row>
    <row r="120" spans="1:35" customFormat="1" ht="22.5" x14ac:dyDescent="0.2">
      <c r="A120" s="137"/>
      <c r="B120" s="128" t="s">
        <v>321</v>
      </c>
      <c r="C120" s="325" t="s">
        <v>322</v>
      </c>
      <c r="D120" s="325"/>
      <c r="E120" s="325"/>
      <c r="F120" s="130" t="s">
        <v>172</v>
      </c>
      <c r="G120" s="146">
        <v>102</v>
      </c>
      <c r="H120" s="131"/>
      <c r="I120" s="146">
        <v>102</v>
      </c>
      <c r="J120" s="139"/>
      <c r="K120" s="131"/>
      <c r="L120" s="132">
        <v>969.47</v>
      </c>
      <c r="M120" s="131"/>
      <c r="N120" s="135">
        <v>57761</v>
      </c>
      <c r="AA120" s="119"/>
      <c r="AB120" s="126"/>
      <c r="AC120" s="126"/>
      <c r="AG120" s="87" t="s">
        <v>322</v>
      </c>
      <c r="AI120" s="126"/>
    </row>
    <row r="121" spans="1:35" customFormat="1" ht="22.5" x14ac:dyDescent="0.2">
      <c r="A121" s="137"/>
      <c r="B121" s="128" t="s">
        <v>323</v>
      </c>
      <c r="C121" s="325" t="s">
        <v>324</v>
      </c>
      <c r="D121" s="325"/>
      <c r="E121" s="325"/>
      <c r="F121" s="130" t="s">
        <v>172</v>
      </c>
      <c r="G121" s="146">
        <v>51</v>
      </c>
      <c r="H121" s="131"/>
      <c r="I121" s="146">
        <v>51</v>
      </c>
      <c r="J121" s="139"/>
      <c r="K121" s="131"/>
      <c r="L121" s="132">
        <v>484.73</v>
      </c>
      <c r="M121" s="131"/>
      <c r="N121" s="135">
        <v>28880</v>
      </c>
      <c r="AA121" s="119"/>
      <c r="AB121" s="126"/>
      <c r="AC121" s="126"/>
      <c r="AG121" s="87" t="s">
        <v>324</v>
      </c>
      <c r="AI121" s="126"/>
    </row>
    <row r="122" spans="1:35" customFormat="1" ht="14.25" x14ac:dyDescent="0.2">
      <c r="A122" s="147"/>
      <c r="B122" s="197"/>
      <c r="C122" s="343" t="s">
        <v>171</v>
      </c>
      <c r="D122" s="343"/>
      <c r="E122" s="343"/>
      <c r="F122" s="121"/>
      <c r="G122" s="122"/>
      <c r="H122" s="122"/>
      <c r="I122" s="122"/>
      <c r="J122" s="124"/>
      <c r="K122" s="122"/>
      <c r="L122" s="156">
        <v>2423.67</v>
      </c>
      <c r="M122" s="143"/>
      <c r="N122" s="149">
        <v>143440</v>
      </c>
      <c r="AA122" s="119"/>
      <c r="AB122" s="126"/>
      <c r="AC122" s="126"/>
      <c r="AI122" s="126" t="s">
        <v>171</v>
      </c>
    </row>
    <row r="123" spans="1:35" customFormat="1" ht="22.5" x14ac:dyDescent="0.2">
      <c r="A123" s="120" t="s">
        <v>328</v>
      </c>
      <c r="B123" s="196" t="s">
        <v>539</v>
      </c>
      <c r="C123" s="343" t="s">
        <v>540</v>
      </c>
      <c r="D123" s="343"/>
      <c r="E123" s="343"/>
      <c r="F123" s="121" t="s">
        <v>325</v>
      </c>
      <c r="G123" s="122"/>
      <c r="H123" s="122"/>
      <c r="I123" s="153">
        <v>0.5</v>
      </c>
      <c r="J123" s="124"/>
      <c r="K123" s="122"/>
      <c r="L123" s="124"/>
      <c r="M123" s="122"/>
      <c r="N123" s="125"/>
      <c r="AA123" s="119"/>
      <c r="AB123" s="126"/>
      <c r="AC123" s="126" t="s">
        <v>540</v>
      </c>
      <c r="AI123" s="126"/>
    </row>
    <row r="124" spans="1:35" customFormat="1" ht="14.25" x14ac:dyDescent="0.2">
      <c r="A124" s="137"/>
      <c r="B124" s="128" t="s">
        <v>541</v>
      </c>
      <c r="C124" s="325" t="s">
        <v>542</v>
      </c>
      <c r="D124" s="325"/>
      <c r="E124" s="325"/>
      <c r="F124" s="130" t="s">
        <v>296</v>
      </c>
      <c r="G124" s="134">
        <v>13.36</v>
      </c>
      <c r="H124" s="131"/>
      <c r="I124" s="134">
        <v>6.68</v>
      </c>
      <c r="J124" s="132">
        <v>9.4</v>
      </c>
      <c r="K124" s="131"/>
      <c r="L124" s="132">
        <v>62.79</v>
      </c>
      <c r="M124" s="131"/>
      <c r="N124" s="140"/>
      <c r="AA124" s="119"/>
      <c r="AB124" s="126"/>
      <c r="AC124" s="126"/>
      <c r="AE124" s="87" t="s">
        <v>542</v>
      </c>
      <c r="AI124" s="126"/>
    </row>
    <row r="125" spans="1:35" customFormat="1" ht="22.5" x14ac:dyDescent="0.2">
      <c r="A125" s="137"/>
      <c r="B125" s="128" t="s">
        <v>406</v>
      </c>
      <c r="C125" s="325" t="s">
        <v>407</v>
      </c>
      <c r="D125" s="325"/>
      <c r="E125" s="325"/>
      <c r="F125" s="130" t="s">
        <v>405</v>
      </c>
      <c r="G125" s="133">
        <v>0.2</v>
      </c>
      <c r="H125" s="131"/>
      <c r="I125" s="133">
        <v>0.1</v>
      </c>
      <c r="J125" s="132">
        <v>115.4</v>
      </c>
      <c r="K125" s="131"/>
      <c r="L125" s="132">
        <v>11.54</v>
      </c>
      <c r="M125" s="131"/>
      <c r="N125" s="140"/>
      <c r="AA125" s="119"/>
      <c r="AB125" s="126"/>
      <c r="AC125" s="126"/>
      <c r="AE125" s="87" t="s">
        <v>407</v>
      </c>
      <c r="AI125" s="126"/>
    </row>
    <row r="126" spans="1:35" customFormat="1" ht="22.5" x14ac:dyDescent="0.2">
      <c r="A126" s="137"/>
      <c r="B126" s="128" t="s">
        <v>543</v>
      </c>
      <c r="C126" s="325" t="s">
        <v>544</v>
      </c>
      <c r="D126" s="325"/>
      <c r="E126" s="325"/>
      <c r="F126" s="130" t="s">
        <v>405</v>
      </c>
      <c r="G126" s="134">
        <v>3.13</v>
      </c>
      <c r="H126" s="131"/>
      <c r="I126" s="138">
        <v>1.5649999999999999</v>
      </c>
      <c r="J126" s="132">
        <v>0.9</v>
      </c>
      <c r="K126" s="131"/>
      <c r="L126" s="132">
        <v>1.41</v>
      </c>
      <c r="M126" s="131"/>
      <c r="N126" s="140"/>
      <c r="AA126" s="119"/>
      <c r="AB126" s="126"/>
      <c r="AC126" s="126"/>
      <c r="AE126" s="87" t="s">
        <v>544</v>
      </c>
      <c r="AI126" s="126"/>
    </row>
    <row r="127" spans="1:35" customFormat="1" ht="22.5" x14ac:dyDescent="0.2">
      <c r="A127" s="137"/>
      <c r="B127" s="128" t="s">
        <v>545</v>
      </c>
      <c r="C127" s="325" t="s">
        <v>546</v>
      </c>
      <c r="D127" s="325"/>
      <c r="E127" s="325"/>
      <c r="F127" s="130" t="s">
        <v>405</v>
      </c>
      <c r="G127" s="134">
        <v>3.13</v>
      </c>
      <c r="H127" s="131"/>
      <c r="I127" s="138">
        <v>1.5649999999999999</v>
      </c>
      <c r="J127" s="132">
        <v>3.28</v>
      </c>
      <c r="K127" s="131"/>
      <c r="L127" s="132">
        <v>5.13</v>
      </c>
      <c r="M127" s="131"/>
      <c r="N127" s="140"/>
      <c r="AA127" s="119"/>
      <c r="AB127" s="126"/>
      <c r="AC127" s="126"/>
      <c r="AE127" s="87" t="s">
        <v>546</v>
      </c>
      <c r="AI127" s="126"/>
    </row>
    <row r="128" spans="1:35" customFormat="1" ht="14.25" x14ac:dyDescent="0.2">
      <c r="A128" s="137"/>
      <c r="B128" s="128" t="s">
        <v>547</v>
      </c>
      <c r="C128" s="325" t="s">
        <v>548</v>
      </c>
      <c r="D128" s="325"/>
      <c r="E128" s="325"/>
      <c r="F128" s="130" t="s">
        <v>405</v>
      </c>
      <c r="G128" s="134">
        <v>4.18</v>
      </c>
      <c r="H128" s="131"/>
      <c r="I128" s="134">
        <v>2.09</v>
      </c>
      <c r="J128" s="132">
        <v>142.69999999999999</v>
      </c>
      <c r="K128" s="131"/>
      <c r="L128" s="132">
        <v>298.24</v>
      </c>
      <c r="M128" s="131"/>
      <c r="N128" s="140"/>
      <c r="AA128" s="119"/>
      <c r="AB128" s="126"/>
      <c r="AC128" s="126"/>
      <c r="AE128" s="87" t="s">
        <v>548</v>
      </c>
      <c r="AI128" s="126"/>
    </row>
    <row r="129" spans="1:35" customFormat="1" ht="22.5" x14ac:dyDescent="0.2">
      <c r="A129" s="137"/>
      <c r="B129" s="128" t="s">
        <v>408</v>
      </c>
      <c r="C129" s="325" t="s">
        <v>409</v>
      </c>
      <c r="D129" s="325"/>
      <c r="E129" s="325"/>
      <c r="F129" s="130" t="s">
        <v>405</v>
      </c>
      <c r="G129" s="133">
        <v>0.2</v>
      </c>
      <c r="H129" s="131"/>
      <c r="I129" s="133">
        <v>0.1</v>
      </c>
      <c r="J129" s="132">
        <v>65.709999999999994</v>
      </c>
      <c r="K129" s="131"/>
      <c r="L129" s="132">
        <v>6.57</v>
      </c>
      <c r="M129" s="131"/>
      <c r="N129" s="140"/>
      <c r="AA129" s="119"/>
      <c r="AB129" s="126"/>
      <c r="AC129" s="126"/>
      <c r="AE129" s="87" t="s">
        <v>409</v>
      </c>
      <c r="AI129" s="126"/>
    </row>
    <row r="130" spans="1:35" customFormat="1" ht="14.25" x14ac:dyDescent="0.2">
      <c r="A130" s="137"/>
      <c r="B130" s="128" t="s">
        <v>480</v>
      </c>
      <c r="C130" s="325" t="s">
        <v>481</v>
      </c>
      <c r="D130" s="325"/>
      <c r="E130" s="325"/>
      <c r="F130" s="130" t="s">
        <v>374</v>
      </c>
      <c r="G130" s="138">
        <v>0.245</v>
      </c>
      <c r="H130" s="131"/>
      <c r="I130" s="152">
        <v>0.1225</v>
      </c>
      <c r="J130" s="132">
        <v>6.9</v>
      </c>
      <c r="K130" s="131"/>
      <c r="L130" s="132">
        <v>0.85</v>
      </c>
      <c r="M130" s="131"/>
      <c r="N130" s="140"/>
      <c r="AA130" s="119"/>
      <c r="AB130" s="126"/>
      <c r="AC130" s="126"/>
      <c r="AE130" s="87" t="s">
        <v>481</v>
      </c>
      <c r="AI130" s="126"/>
    </row>
    <row r="131" spans="1:35" customFormat="1" ht="22.5" x14ac:dyDescent="0.2">
      <c r="A131" s="137"/>
      <c r="B131" s="128" t="s">
        <v>549</v>
      </c>
      <c r="C131" s="325" t="s">
        <v>550</v>
      </c>
      <c r="D131" s="325"/>
      <c r="E131" s="325"/>
      <c r="F131" s="130" t="s">
        <v>360</v>
      </c>
      <c r="G131" s="152">
        <v>5.0000000000000001E-4</v>
      </c>
      <c r="H131" s="131"/>
      <c r="I131" s="151">
        <v>2.5000000000000001E-4</v>
      </c>
      <c r="J131" s="154">
        <v>68050</v>
      </c>
      <c r="K131" s="131"/>
      <c r="L131" s="132">
        <v>17.010000000000002</v>
      </c>
      <c r="M131" s="131"/>
      <c r="N131" s="140"/>
      <c r="AA131" s="119"/>
      <c r="AB131" s="126"/>
      <c r="AC131" s="126"/>
      <c r="AE131" s="87" t="s">
        <v>550</v>
      </c>
      <c r="AI131" s="126"/>
    </row>
    <row r="132" spans="1:35" customFormat="1" ht="14.25" x14ac:dyDescent="0.2">
      <c r="A132" s="137"/>
      <c r="B132" s="128" t="s">
        <v>551</v>
      </c>
      <c r="C132" s="325" t="s">
        <v>552</v>
      </c>
      <c r="D132" s="325"/>
      <c r="E132" s="325"/>
      <c r="F132" s="130" t="s">
        <v>360</v>
      </c>
      <c r="G132" s="151">
        <v>2.8800000000000002E-3</v>
      </c>
      <c r="H132" s="131"/>
      <c r="I132" s="151">
        <v>1.4400000000000001E-3</v>
      </c>
      <c r="J132" s="154">
        <v>7826.9</v>
      </c>
      <c r="K132" s="131"/>
      <c r="L132" s="132">
        <v>11.27</v>
      </c>
      <c r="M132" s="131"/>
      <c r="N132" s="140"/>
      <c r="AA132" s="119"/>
      <c r="AB132" s="126"/>
      <c r="AC132" s="126"/>
      <c r="AE132" s="87" t="s">
        <v>552</v>
      </c>
      <c r="AI132" s="126"/>
    </row>
    <row r="133" spans="1:35" customFormat="1" ht="22.5" x14ac:dyDescent="0.2">
      <c r="A133" s="137"/>
      <c r="B133" s="128" t="s">
        <v>427</v>
      </c>
      <c r="C133" s="325" t="s">
        <v>428</v>
      </c>
      <c r="D133" s="325"/>
      <c r="E133" s="325"/>
      <c r="F133" s="130" t="s">
        <v>429</v>
      </c>
      <c r="G133" s="134">
        <v>2.5099999999999998</v>
      </c>
      <c r="H133" s="131"/>
      <c r="I133" s="138">
        <v>1.2549999999999999</v>
      </c>
      <c r="J133" s="132">
        <v>1</v>
      </c>
      <c r="K133" s="131"/>
      <c r="L133" s="132">
        <v>1.26</v>
      </c>
      <c r="M133" s="131"/>
      <c r="N133" s="140"/>
      <c r="AA133" s="119"/>
      <c r="AB133" s="126"/>
      <c r="AC133" s="126"/>
      <c r="AE133" s="87" t="s">
        <v>428</v>
      </c>
      <c r="AI133" s="126"/>
    </row>
    <row r="134" spans="1:35" customFormat="1" ht="14.25" x14ac:dyDescent="0.2">
      <c r="A134" s="129"/>
      <c r="B134" s="128" t="s">
        <v>295</v>
      </c>
      <c r="C134" s="325" t="s">
        <v>23</v>
      </c>
      <c r="D134" s="325"/>
      <c r="E134" s="325"/>
      <c r="F134" s="130"/>
      <c r="G134" s="131"/>
      <c r="H134" s="131"/>
      <c r="I134" s="131"/>
      <c r="J134" s="132">
        <v>125.58</v>
      </c>
      <c r="K134" s="131"/>
      <c r="L134" s="132">
        <v>62.79</v>
      </c>
      <c r="M134" s="134">
        <v>59.58</v>
      </c>
      <c r="N134" s="135">
        <v>3741</v>
      </c>
      <c r="AA134" s="119"/>
      <c r="AB134" s="126"/>
      <c r="AC134" s="126"/>
      <c r="AF134" s="87" t="s">
        <v>23</v>
      </c>
      <c r="AI134" s="126"/>
    </row>
    <row r="135" spans="1:35" customFormat="1" ht="14.25" x14ac:dyDescent="0.2">
      <c r="A135" s="129"/>
      <c r="B135" s="128" t="s">
        <v>300</v>
      </c>
      <c r="C135" s="325" t="s">
        <v>4</v>
      </c>
      <c r="D135" s="325"/>
      <c r="E135" s="325"/>
      <c r="F135" s="130"/>
      <c r="G135" s="131"/>
      <c r="H135" s="131"/>
      <c r="I135" s="131"/>
      <c r="J135" s="132">
        <v>645.79999999999995</v>
      </c>
      <c r="K135" s="131"/>
      <c r="L135" s="132">
        <v>322.89999999999998</v>
      </c>
      <c r="M135" s="134">
        <v>15.64</v>
      </c>
      <c r="N135" s="135">
        <v>5050</v>
      </c>
      <c r="AA135" s="119"/>
      <c r="AB135" s="126"/>
      <c r="AC135" s="126"/>
      <c r="AF135" s="87" t="s">
        <v>4</v>
      </c>
      <c r="AI135" s="126"/>
    </row>
    <row r="136" spans="1:35" customFormat="1" ht="14.25" x14ac:dyDescent="0.2">
      <c r="A136" s="129"/>
      <c r="B136" s="128" t="s">
        <v>301</v>
      </c>
      <c r="C136" s="325" t="s">
        <v>173</v>
      </c>
      <c r="D136" s="325"/>
      <c r="E136" s="325"/>
      <c r="F136" s="130"/>
      <c r="G136" s="131"/>
      <c r="H136" s="131"/>
      <c r="I136" s="131"/>
      <c r="J136" s="132">
        <v>61.45</v>
      </c>
      <c r="K136" s="131"/>
      <c r="L136" s="132">
        <v>30.73</v>
      </c>
      <c r="M136" s="134">
        <v>59.58</v>
      </c>
      <c r="N136" s="135">
        <v>1831</v>
      </c>
      <c r="AA136" s="119"/>
      <c r="AB136" s="126"/>
      <c r="AC136" s="126"/>
      <c r="AF136" s="87" t="s">
        <v>173</v>
      </c>
      <c r="AI136" s="126"/>
    </row>
    <row r="137" spans="1:35" customFormat="1" ht="14.25" x14ac:dyDescent="0.2">
      <c r="A137" s="129"/>
      <c r="B137" s="128" t="s">
        <v>302</v>
      </c>
      <c r="C137" s="325" t="s">
        <v>319</v>
      </c>
      <c r="D137" s="325"/>
      <c r="E137" s="325"/>
      <c r="F137" s="130"/>
      <c r="G137" s="131"/>
      <c r="H137" s="131"/>
      <c r="I137" s="131"/>
      <c r="J137" s="132">
        <v>60.77</v>
      </c>
      <c r="K137" s="131"/>
      <c r="L137" s="132">
        <v>30.39</v>
      </c>
      <c r="M137" s="134">
        <v>8.9700000000000006</v>
      </c>
      <c r="N137" s="136">
        <v>273</v>
      </c>
      <c r="AA137" s="119"/>
      <c r="AB137" s="126"/>
      <c r="AC137" s="126"/>
      <c r="AF137" s="87" t="s">
        <v>319</v>
      </c>
      <c r="AI137" s="126"/>
    </row>
    <row r="138" spans="1:35" customFormat="1" ht="14.25" x14ac:dyDescent="0.2">
      <c r="A138" s="137"/>
      <c r="B138" s="128"/>
      <c r="C138" s="325" t="s">
        <v>297</v>
      </c>
      <c r="D138" s="325"/>
      <c r="E138" s="325"/>
      <c r="F138" s="130" t="s">
        <v>296</v>
      </c>
      <c r="G138" s="134">
        <v>13.36</v>
      </c>
      <c r="H138" s="131"/>
      <c r="I138" s="134">
        <v>6.68</v>
      </c>
      <c r="J138" s="139"/>
      <c r="K138" s="131"/>
      <c r="L138" s="139"/>
      <c r="M138" s="131"/>
      <c r="N138" s="140"/>
      <c r="AA138" s="119"/>
      <c r="AB138" s="126"/>
      <c r="AC138" s="126"/>
      <c r="AG138" s="87" t="s">
        <v>297</v>
      </c>
      <c r="AI138" s="126"/>
    </row>
    <row r="139" spans="1:35" customFormat="1" ht="14.25" x14ac:dyDescent="0.2">
      <c r="A139" s="137"/>
      <c r="B139" s="128"/>
      <c r="C139" s="325" t="s">
        <v>320</v>
      </c>
      <c r="D139" s="325"/>
      <c r="E139" s="325"/>
      <c r="F139" s="130" t="s">
        <v>296</v>
      </c>
      <c r="G139" s="134">
        <v>4.58</v>
      </c>
      <c r="H139" s="131"/>
      <c r="I139" s="134">
        <v>2.29</v>
      </c>
      <c r="J139" s="139"/>
      <c r="K139" s="131"/>
      <c r="L139" s="139"/>
      <c r="M139" s="131"/>
      <c r="N139" s="140"/>
      <c r="AA139" s="119"/>
      <c r="AB139" s="126"/>
      <c r="AC139" s="126"/>
      <c r="AG139" s="87" t="s">
        <v>320</v>
      </c>
      <c r="AI139" s="126"/>
    </row>
    <row r="140" spans="1:35" customFormat="1" ht="14.25" x14ac:dyDescent="0.2">
      <c r="A140" s="141"/>
      <c r="B140" s="128"/>
      <c r="C140" s="346" t="s">
        <v>298</v>
      </c>
      <c r="D140" s="346"/>
      <c r="E140" s="346"/>
      <c r="F140" s="142"/>
      <c r="G140" s="143"/>
      <c r="H140" s="143"/>
      <c r="I140" s="143"/>
      <c r="J140" s="144">
        <v>832.15</v>
      </c>
      <c r="K140" s="143"/>
      <c r="L140" s="144">
        <v>416.08</v>
      </c>
      <c r="M140" s="143"/>
      <c r="N140" s="145"/>
      <c r="AA140" s="119"/>
      <c r="AB140" s="126"/>
      <c r="AC140" s="126"/>
      <c r="AH140" s="87" t="s">
        <v>298</v>
      </c>
      <c r="AI140" s="126"/>
    </row>
    <row r="141" spans="1:35" customFormat="1" ht="14.25" x14ac:dyDescent="0.2">
      <c r="A141" s="137"/>
      <c r="B141" s="128"/>
      <c r="C141" s="325" t="s">
        <v>299</v>
      </c>
      <c r="D141" s="325"/>
      <c r="E141" s="325"/>
      <c r="F141" s="130"/>
      <c r="G141" s="131"/>
      <c r="H141" s="131"/>
      <c r="I141" s="131"/>
      <c r="J141" s="139"/>
      <c r="K141" s="131"/>
      <c r="L141" s="132">
        <v>93.52</v>
      </c>
      <c r="M141" s="131"/>
      <c r="N141" s="135">
        <v>5572</v>
      </c>
      <c r="AA141" s="119"/>
      <c r="AB141" s="126"/>
      <c r="AC141" s="126"/>
      <c r="AG141" s="87" t="s">
        <v>299</v>
      </c>
      <c r="AI141" s="126"/>
    </row>
    <row r="142" spans="1:35" customFormat="1" ht="22.5" x14ac:dyDescent="0.2">
      <c r="A142" s="137"/>
      <c r="B142" s="128" t="s">
        <v>321</v>
      </c>
      <c r="C142" s="325" t="s">
        <v>322</v>
      </c>
      <c r="D142" s="325"/>
      <c r="E142" s="325"/>
      <c r="F142" s="130" t="s">
        <v>172</v>
      </c>
      <c r="G142" s="146">
        <v>102</v>
      </c>
      <c r="H142" s="131"/>
      <c r="I142" s="146">
        <v>102</v>
      </c>
      <c r="J142" s="139"/>
      <c r="K142" s="131"/>
      <c r="L142" s="132">
        <v>95.39</v>
      </c>
      <c r="M142" s="131"/>
      <c r="N142" s="135">
        <v>5683</v>
      </c>
      <c r="AA142" s="119"/>
      <c r="AB142" s="126"/>
      <c r="AC142" s="126"/>
      <c r="AG142" s="87" t="s">
        <v>322</v>
      </c>
      <c r="AI142" s="126"/>
    </row>
    <row r="143" spans="1:35" customFormat="1" ht="22.5" x14ac:dyDescent="0.2">
      <c r="A143" s="137"/>
      <c r="B143" s="128" t="s">
        <v>323</v>
      </c>
      <c r="C143" s="325" t="s">
        <v>324</v>
      </c>
      <c r="D143" s="325"/>
      <c r="E143" s="325"/>
      <c r="F143" s="130" t="s">
        <v>172</v>
      </c>
      <c r="G143" s="146">
        <v>51</v>
      </c>
      <c r="H143" s="131"/>
      <c r="I143" s="146">
        <v>51</v>
      </c>
      <c r="J143" s="139"/>
      <c r="K143" s="131"/>
      <c r="L143" s="132">
        <v>47.7</v>
      </c>
      <c r="M143" s="131"/>
      <c r="N143" s="135">
        <v>2842</v>
      </c>
      <c r="AA143" s="119"/>
      <c r="AB143" s="126"/>
      <c r="AC143" s="126"/>
      <c r="AG143" s="87" t="s">
        <v>324</v>
      </c>
      <c r="AI143" s="126"/>
    </row>
    <row r="144" spans="1:35" customFormat="1" ht="14.25" x14ac:dyDescent="0.2">
      <c r="A144" s="147"/>
      <c r="B144" s="197"/>
      <c r="C144" s="343" t="s">
        <v>171</v>
      </c>
      <c r="D144" s="343"/>
      <c r="E144" s="343"/>
      <c r="F144" s="121"/>
      <c r="G144" s="122"/>
      <c r="H144" s="122"/>
      <c r="I144" s="122"/>
      <c r="J144" s="124"/>
      <c r="K144" s="122"/>
      <c r="L144" s="148">
        <v>559.16999999999996</v>
      </c>
      <c r="M144" s="143"/>
      <c r="N144" s="149">
        <v>17589</v>
      </c>
      <c r="AA144" s="119"/>
      <c r="AB144" s="126"/>
      <c r="AC144" s="126"/>
      <c r="AI144" s="126" t="s">
        <v>171</v>
      </c>
    </row>
    <row r="145" spans="1:35" customFormat="1" ht="22.5" x14ac:dyDescent="0.2">
      <c r="A145" s="120" t="s">
        <v>329</v>
      </c>
      <c r="B145" s="196" t="s">
        <v>553</v>
      </c>
      <c r="C145" s="343" t="s">
        <v>554</v>
      </c>
      <c r="D145" s="343"/>
      <c r="E145" s="343"/>
      <c r="F145" s="121" t="s">
        <v>326</v>
      </c>
      <c r="G145" s="122"/>
      <c r="H145" s="122"/>
      <c r="I145" s="150">
        <v>0.12</v>
      </c>
      <c r="J145" s="124"/>
      <c r="K145" s="122"/>
      <c r="L145" s="124"/>
      <c r="M145" s="122"/>
      <c r="N145" s="125"/>
      <c r="AA145" s="119"/>
      <c r="AB145" s="126"/>
      <c r="AC145" s="126" t="s">
        <v>554</v>
      </c>
      <c r="AI145" s="126"/>
    </row>
    <row r="146" spans="1:35" customFormat="1" ht="14.25" x14ac:dyDescent="0.2">
      <c r="A146" s="137"/>
      <c r="B146" s="128" t="s">
        <v>541</v>
      </c>
      <c r="C146" s="325" t="s">
        <v>542</v>
      </c>
      <c r="D146" s="325"/>
      <c r="E146" s="325"/>
      <c r="F146" s="130" t="s">
        <v>296</v>
      </c>
      <c r="G146" s="134">
        <v>22.72</v>
      </c>
      <c r="H146" s="131"/>
      <c r="I146" s="152">
        <v>2.7263999999999999</v>
      </c>
      <c r="J146" s="132">
        <v>9.4</v>
      </c>
      <c r="K146" s="131"/>
      <c r="L146" s="132">
        <v>25.63</v>
      </c>
      <c r="M146" s="131"/>
      <c r="N146" s="140"/>
      <c r="AA146" s="119"/>
      <c r="AB146" s="126"/>
      <c r="AC146" s="126"/>
      <c r="AE146" s="87" t="s">
        <v>542</v>
      </c>
      <c r="AI146" s="126"/>
    </row>
    <row r="147" spans="1:35" customFormat="1" ht="22.5" x14ac:dyDescent="0.2">
      <c r="A147" s="137"/>
      <c r="B147" s="128" t="s">
        <v>427</v>
      </c>
      <c r="C147" s="325" t="s">
        <v>428</v>
      </c>
      <c r="D147" s="325"/>
      <c r="E147" s="325"/>
      <c r="F147" s="130" t="s">
        <v>429</v>
      </c>
      <c r="G147" s="134">
        <v>4.2699999999999996</v>
      </c>
      <c r="H147" s="131"/>
      <c r="I147" s="152">
        <v>0.51239999999999997</v>
      </c>
      <c r="J147" s="132">
        <v>1</v>
      </c>
      <c r="K147" s="131"/>
      <c r="L147" s="132">
        <v>0.51</v>
      </c>
      <c r="M147" s="131"/>
      <c r="N147" s="140"/>
      <c r="AA147" s="119"/>
      <c r="AB147" s="126"/>
      <c r="AC147" s="126"/>
      <c r="AE147" s="87" t="s">
        <v>428</v>
      </c>
      <c r="AI147" s="126"/>
    </row>
    <row r="148" spans="1:35" customFormat="1" ht="14.25" x14ac:dyDescent="0.2">
      <c r="A148" s="129"/>
      <c r="B148" s="128" t="s">
        <v>295</v>
      </c>
      <c r="C148" s="325" t="s">
        <v>23</v>
      </c>
      <c r="D148" s="325"/>
      <c r="E148" s="325"/>
      <c r="F148" s="130"/>
      <c r="G148" s="131"/>
      <c r="H148" s="131"/>
      <c r="I148" s="131"/>
      <c r="J148" s="132">
        <v>213.57</v>
      </c>
      <c r="K148" s="131"/>
      <c r="L148" s="132">
        <v>25.63</v>
      </c>
      <c r="M148" s="134">
        <v>59.58</v>
      </c>
      <c r="N148" s="135">
        <v>1527</v>
      </c>
      <c r="AA148" s="119"/>
      <c r="AB148" s="126"/>
      <c r="AC148" s="126"/>
      <c r="AF148" s="87" t="s">
        <v>23</v>
      </c>
      <c r="AI148" s="126"/>
    </row>
    <row r="149" spans="1:35" customFormat="1" ht="14.25" x14ac:dyDescent="0.2">
      <c r="A149" s="129"/>
      <c r="B149" s="128" t="s">
        <v>302</v>
      </c>
      <c r="C149" s="325" t="s">
        <v>319</v>
      </c>
      <c r="D149" s="325"/>
      <c r="E149" s="325"/>
      <c r="F149" s="130"/>
      <c r="G149" s="131"/>
      <c r="H149" s="131"/>
      <c r="I149" s="131"/>
      <c r="J149" s="132">
        <v>4.2699999999999996</v>
      </c>
      <c r="K149" s="131"/>
      <c r="L149" s="132">
        <v>0.51</v>
      </c>
      <c r="M149" s="134">
        <v>8.9700000000000006</v>
      </c>
      <c r="N149" s="136">
        <v>5</v>
      </c>
      <c r="AA149" s="119"/>
      <c r="AB149" s="126"/>
      <c r="AC149" s="126"/>
      <c r="AF149" s="87" t="s">
        <v>319</v>
      </c>
      <c r="AI149" s="126"/>
    </row>
    <row r="150" spans="1:35" customFormat="1" ht="14.25" x14ac:dyDescent="0.2">
      <c r="A150" s="137"/>
      <c r="B150" s="128"/>
      <c r="C150" s="325" t="s">
        <v>297</v>
      </c>
      <c r="D150" s="325"/>
      <c r="E150" s="325"/>
      <c r="F150" s="130" t="s">
        <v>296</v>
      </c>
      <c r="G150" s="134">
        <v>22.72</v>
      </c>
      <c r="H150" s="131"/>
      <c r="I150" s="152">
        <v>2.7263999999999999</v>
      </c>
      <c r="J150" s="139"/>
      <c r="K150" s="131"/>
      <c r="L150" s="139"/>
      <c r="M150" s="131"/>
      <c r="N150" s="140"/>
      <c r="AA150" s="119"/>
      <c r="AB150" s="126"/>
      <c r="AC150" s="126"/>
      <c r="AG150" s="87" t="s">
        <v>297</v>
      </c>
      <c r="AI150" s="126"/>
    </row>
    <row r="151" spans="1:35" customFormat="1" ht="14.25" x14ac:dyDescent="0.2">
      <c r="A151" s="141"/>
      <c r="B151" s="128"/>
      <c r="C151" s="346" t="s">
        <v>298</v>
      </c>
      <c r="D151" s="346"/>
      <c r="E151" s="346"/>
      <c r="F151" s="142"/>
      <c r="G151" s="143"/>
      <c r="H151" s="143"/>
      <c r="I151" s="143"/>
      <c r="J151" s="144">
        <v>217.84</v>
      </c>
      <c r="K151" s="143"/>
      <c r="L151" s="144">
        <v>26.14</v>
      </c>
      <c r="M151" s="143"/>
      <c r="N151" s="145"/>
      <c r="AA151" s="119"/>
      <c r="AB151" s="126"/>
      <c r="AC151" s="126"/>
      <c r="AH151" s="87" t="s">
        <v>298</v>
      </c>
      <c r="AI151" s="126"/>
    </row>
    <row r="152" spans="1:35" customFormat="1" ht="14.25" x14ac:dyDescent="0.2">
      <c r="A152" s="137"/>
      <c r="B152" s="128"/>
      <c r="C152" s="325" t="s">
        <v>299</v>
      </c>
      <c r="D152" s="325"/>
      <c r="E152" s="325"/>
      <c r="F152" s="130"/>
      <c r="G152" s="131"/>
      <c r="H152" s="131"/>
      <c r="I152" s="131"/>
      <c r="J152" s="139"/>
      <c r="K152" s="131"/>
      <c r="L152" s="132">
        <v>25.63</v>
      </c>
      <c r="M152" s="131"/>
      <c r="N152" s="135">
        <v>1527</v>
      </c>
      <c r="AA152" s="119"/>
      <c r="AB152" s="126"/>
      <c r="AC152" s="126"/>
      <c r="AG152" s="87" t="s">
        <v>299</v>
      </c>
      <c r="AI152" s="126"/>
    </row>
    <row r="153" spans="1:35" customFormat="1" ht="22.5" x14ac:dyDescent="0.2">
      <c r="A153" s="137"/>
      <c r="B153" s="128" t="s">
        <v>321</v>
      </c>
      <c r="C153" s="325" t="s">
        <v>322</v>
      </c>
      <c r="D153" s="325"/>
      <c r="E153" s="325"/>
      <c r="F153" s="130" t="s">
        <v>172</v>
      </c>
      <c r="G153" s="146">
        <v>102</v>
      </c>
      <c r="H153" s="131"/>
      <c r="I153" s="146">
        <v>102</v>
      </c>
      <c r="J153" s="139"/>
      <c r="K153" s="131"/>
      <c r="L153" s="132">
        <v>26.14</v>
      </c>
      <c r="M153" s="131"/>
      <c r="N153" s="135">
        <v>1558</v>
      </c>
      <c r="AA153" s="119"/>
      <c r="AB153" s="126"/>
      <c r="AC153" s="126"/>
      <c r="AG153" s="87" t="s">
        <v>322</v>
      </c>
      <c r="AI153" s="126"/>
    </row>
    <row r="154" spans="1:35" customFormat="1" ht="22.5" x14ac:dyDescent="0.2">
      <c r="A154" s="137"/>
      <c r="B154" s="128" t="s">
        <v>323</v>
      </c>
      <c r="C154" s="325" t="s">
        <v>324</v>
      </c>
      <c r="D154" s="325"/>
      <c r="E154" s="325"/>
      <c r="F154" s="130" t="s">
        <v>172</v>
      </c>
      <c r="G154" s="146">
        <v>51</v>
      </c>
      <c r="H154" s="131"/>
      <c r="I154" s="146">
        <v>51</v>
      </c>
      <c r="J154" s="139"/>
      <c r="K154" s="131"/>
      <c r="L154" s="132">
        <v>13.07</v>
      </c>
      <c r="M154" s="131"/>
      <c r="N154" s="136">
        <v>779</v>
      </c>
      <c r="AA154" s="119"/>
      <c r="AB154" s="126"/>
      <c r="AC154" s="126"/>
      <c r="AG154" s="87" t="s">
        <v>324</v>
      </c>
      <c r="AI154" s="126"/>
    </row>
    <row r="155" spans="1:35" customFormat="1" ht="14.25" x14ac:dyDescent="0.2">
      <c r="A155" s="147"/>
      <c r="B155" s="197"/>
      <c r="C155" s="343" t="s">
        <v>171</v>
      </c>
      <c r="D155" s="343"/>
      <c r="E155" s="343"/>
      <c r="F155" s="121"/>
      <c r="G155" s="122"/>
      <c r="H155" s="122"/>
      <c r="I155" s="122"/>
      <c r="J155" s="124"/>
      <c r="K155" s="122"/>
      <c r="L155" s="148">
        <v>65.349999999999994</v>
      </c>
      <c r="M155" s="143"/>
      <c r="N155" s="149">
        <v>3869</v>
      </c>
      <c r="AA155" s="119"/>
      <c r="AB155" s="126"/>
      <c r="AC155" s="126"/>
      <c r="AI155" s="126" t="s">
        <v>171</v>
      </c>
    </row>
    <row r="156" spans="1:35" customFormat="1" ht="45" x14ac:dyDescent="0.2">
      <c r="A156" s="120" t="s">
        <v>330</v>
      </c>
      <c r="B156" s="196" t="s">
        <v>449</v>
      </c>
      <c r="C156" s="343" t="s">
        <v>555</v>
      </c>
      <c r="D156" s="343"/>
      <c r="E156" s="343"/>
      <c r="F156" s="121" t="s">
        <v>259</v>
      </c>
      <c r="G156" s="122"/>
      <c r="H156" s="122"/>
      <c r="I156" s="123">
        <v>1</v>
      </c>
      <c r="J156" s="124"/>
      <c r="K156" s="122"/>
      <c r="L156" s="124"/>
      <c r="M156" s="122"/>
      <c r="N156" s="125"/>
      <c r="AA156" s="119"/>
      <c r="AB156" s="126"/>
      <c r="AC156" s="126" t="s">
        <v>555</v>
      </c>
      <c r="AI156" s="126"/>
    </row>
    <row r="157" spans="1:35" customFormat="1" ht="14.25" x14ac:dyDescent="0.2">
      <c r="A157" s="137"/>
      <c r="B157" s="128" t="s">
        <v>401</v>
      </c>
      <c r="C157" s="325" t="s">
        <v>402</v>
      </c>
      <c r="D157" s="325"/>
      <c r="E157" s="325"/>
      <c r="F157" s="130" t="s">
        <v>296</v>
      </c>
      <c r="G157" s="134">
        <v>2.06</v>
      </c>
      <c r="H157" s="131"/>
      <c r="I157" s="134">
        <v>2.06</v>
      </c>
      <c r="J157" s="132">
        <v>9.92</v>
      </c>
      <c r="K157" s="131"/>
      <c r="L157" s="132">
        <v>20.440000000000001</v>
      </c>
      <c r="M157" s="131"/>
      <c r="N157" s="140"/>
      <c r="AA157" s="119"/>
      <c r="AB157" s="126"/>
      <c r="AC157" s="126"/>
      <c r="AE157" s="87" t="s">
        <v>402</v>
      </c>
      <c r="AI157" s="126"/>
    </row>
    <row r="158" spans="1:35" customFormat="1" ht="22.5" x14ac:dyDescent="0.2">
      <c r="A158" s="137"/>
      <c r="B158" s="128" t="s">
        <v>406</v>
      </c>
      <c r="C158" s="325" t="s">
        <v>407</v>
      </c>
      <c r="D158" s="325"/>
      <c r="E158" s="325"/>
      <c r="F158" s="130" t="s">
        <v>405</v>
      </c>
      <c r="G158" s="134">
        <v>0.09</v>
      </c>
      <c r="H158" s="131"/>
      <c r="I158" s="134">
        <v>0.09</v>
      </c>
      <c r="J158" s="132">
        <v>115.4</v>
      </c>
      <c r="K158" s="131"/>
      <c r="L158" s="132">
        <v>10.39</v>
      </c>
      <c r="M158" s="131"/>
      <c r="N158" s="140"/>
      <c r="AA158" s="119"/>
      <c r="AB158" s="126"/>
      <c r="AC158" s="126"/>
      <c r="AE158" s="87" t="s">
        <v>407</v>
      </c>
      <c r="AI158" s="126"/>
    </row>
    <row r="159" spans="1:35" customFormat="1" ht="22.5" x14ac:dyDescent="0.2">
      <c r="A159" s="137"/>
      <c r="B159" s="128" t="s">
        <v>408</v>
      </c>
      <c r="C159" s="325" t="s">
        <v>409</v>
      </c>
      <c r="D159" s="325"/>
      <c r="E159" s="325"/>
      <c r="F159" s="130" t="s">
        <v>405</v>
      </c>
      <c r="G159" s="134">
        <v>0.09</v>
      </c>
      <c r="H159" s="131"/>
      <c r="I159" s="134">
        <v>0.09</v>
      </c>
      <c r="J159" s="132">
        <v>65.709999999999994</v>
      </c>
      <c r="K159" s="131"/>
      <c r="L159" s="132">
        <v>5.91</v>
      </c>
      <c r="M159" s="131"/>
      <c r="N159" s="140"/>
      <c r="AA159" s="119"/>
      <c r="AB159" s="126"/>
      <c r="AC159" s="126"/>
      <c r="AE159" s="87" t="s">
        <v>409</v>
      </c>
      <c r="AI159" s="126"/>
    </row>
    <row r="160" spans="1:35" customFormat="1" ht="22.5" x14ac:dyDescent="0.2">
      <c r="A160" s="137"/>
      <c r="B160" s="128" t="s">
        <v>412</v>
      </c>
      <c r="C160" s="325" t="s">
        <v>413</v>
      </c>
      <c r="D160" s="325"/>
      <c r="E160" s="325"/>
      <c r="F160" s="130" t="s">
        <v>405</v>
      </c>
      <c r="G160" s="134">
        <v>0.66</v>
      </c>
      <c r="H160" s="131"/>
      <c r="I160" s="134">
        <v>0.66</v>
      </c>
      <c r="J160" s="132">
        <v>8.1</v>
      </c>
      <c r="K160" s="131"/>
      <c r="L160" s="132">
        <v>5.35</v>
      </c>
      <c r="M160" s="131"/>
      <c r="N160" s="140"/>
      <c r="AA160" s="119"/>
      <c r="AB160" s="126"/>
      <c r="AC160" s="126"/>
      <c r="AE160" s="87" t="s">
        <v>413</v>
      </c>
      <c r="AI160" s="126"/>
    </row>
    <row r="161" spans="1:35" customFormat="1" ht="22.5" x14ac:dyDescent="0.2">
      <c r="A161" s="137"/>
      <c r="B161" s="128" t="s">
        <v>414</v>
      </c>
      <c r="C161" s="325" t="s">
        <v>415</v>
      </c>
      <c r="D161" s="325"/>
      <c r="E161" s="325"/>
      <c r="F161" s="130" t="s">
        <v>361</v>
      </c>
      <c r="G161" s="134">
        <v>0.15</v>
      </c>
      <c r="H161" s="131"/>
      <c r="I161" s="134">
        <v>0.15</v>
      </c>
      <c r="J161" s="132">
        <v>10.57</v>
      </c>
      <c r="K161" s="131"/>
      <c r="L161" s="132">
        <v>1.59</v>
      </c>
      <c r="M161" s="131"/>
      <c r="N161" s="140"/>
      <c r="AA161" s="119"/>
      <c r="AB161" s="126"/>
      <c r="AC161" s="126"/>
      <c r="AE161" s="87" t="s">
        <v>415</v>
      </c>
      <c r="AI161" s="126"/>
    </row>
    <row r="162" spans="1:35" customFormat="1" ht="14.25" x14ac:dyDescent="0.2">
      <c r="A162" s="137"/>
      <c r="B162" s="128" t="s">
        <v>416</v>
      </c>
      <c r="C162" s="325" t="s">
        <v>417</v>
      </c>
      <c r="D162" s="325"/>
      <c r="E162" s="325"/>
      <c r="F162" s="130" t="s">
        <v>361</v>
      </c>
      <c r="G162" s="134">
        <v>0.17</v>
      </c>
      <c r="H162" s="131"/>
      <c r="I162" s="134">
        <v>0.17</v>
      </c>
      <c r="J162" s="132">
        <v>9.0399999999999991</v>
      </c>
      <c r="K162" s="131"/>
      <c r="L162" s="132">
        <v>1.54</v>
      </c>
      <c r="M162" s="131"/>
      <c r="N162" s="140"/>
      <c r="AA162" s="119"/>
      <c r="AB162" s="126"/>
      <c r="AC162" s="126"/>
      <c r="AE162" s="87" t="s">
        <v>417</v>
      </c>
      <c r="AI162" s="126"/>
    </row>
    <row r="163" spans="1:35" customFormat="1" ht="22.5" x14ac:dyDescent="0.2">
      <c r="A163" s="137"/>
      <c r="B163" s="128" t="s">
        <v>418</v>
      </c>
      <c r="C163" s="325" t="s">
        <v>419</v>
      </c>
      <c r="D163" s="325"/>
      <c r="E163" s="325"/>
      <c r="F163" s="130" t="s">
        <v>360</v>
      </c>
      <c r="G163" s="138">
        <v>1.4999999999999999E-2</v>
      </c>
      <c r="H163" s="131"/>
      <c r="I163" s="138">
        <v>1.4999999999999999E-2</v>
      </c>
      <c r="J163" s="154">
        <v>11500</v>
      </c>
      <c r="K163" s="131"/>
      <c r="L163" s="132">
        <v>172.5</v>
      </c>
      <c r="M163" s="131"/>
      <c r="N163" s="140"/>
      <c r="AA163" s="119"/>
      <c r="AB163" s="126"/>
      <c r="AC163" s="126"/>
      <c r="AE163" s="87" t="s">
        <v>419</v>
      </c>
      <c r="AI163" s="126"/>
    </row>
    <row r="164" spans="1:35" customFormat="1" ht="14.25" x14ac:dyDescent="0.2">
      <c r="A164" s="137"/>
      <c r="B164" s="128" t="s">
        <v>422</v>
      </c>
      <c r="C164" s="325" t="s">
        <v>423</v>
      </c>
      <c r="D164" s="325"/>
      <c r="E164" s="325"/>
      <c r="F164" s="130" t="s">
        <v>361</v>
      </c>
      <c r="G164" s="134">
        <v>0.03</v>
      </c>
      <c r="H164" s="131"/>
      <c r="I164" s="134">
        <v>0.03</v>
      </c>
      <c r="J164" s="132">
        <v>28.6</v>
      </c>
      <c r="K164" s="131"/>
      <c r="L164" s="132">
        <v>0.86</v>
      </c>
      <c r="M164" s="131"/>
      <c r="N164" s="140"/>
      <c r="AA164" s="119"/>
      <c r="AB164" s="126"/>
      <c r="AC164" s="126"/>
      <c r="AE164" s="87" t="s">
        <v>423</v>
      </c>
      <c r="AI164" s="126"/>
    </row>
    <row r="165" spans="1:35" customFormat="1" ht="22.5" x14ac:dyDescent="0.2">
      <c r="A165" s="137"/>
      <c r="B165" s="128" t="s">
        <v>427</v>
      </c>
      <c r="C165" s="325" t="s">
        <v>428</v>
      </c>
      <c r="D165" s="325"/>
      <c r="E165" s="325"/>
      <c r="F165" s="130" t="s">
        <v>429</v>
      </c>
      <c r="G165" s="134">
        <v>0.41</v>
      </c>
      <c r="H165" s="131"/>
      <c r="I165" s="134">
        <v>0.41</v>
      </c>
      <c r="J165" s="132">
        <v>1</v>
      </c>
      <c r="K165" s="131"/>
      <c r="L165" s="132">
        <v>0.41</v>
      </c>
      <c r="M165" s="131"/>
      <c r="N165" s="140"/>
      <c r="AA165" s="119"/>
      <c r="AB165" s="126"/>
      <c r="AC165" s="126"/>
      <c r="AE165" s="87" t="s">
        <v>428</v>
      </c>
      <c r="AI165" s="126"/>
    </row>
    <row r="166" spans="1:35" customFormat="1" ht="14.25" x14ac:dyDescent="0.2">
      <c r="A166" s="129"/>
      <c r="B166" s="128" t="s">
        <v>295</v>
      </c>
      <c r="C166" s="325" t="s">
        <v>23</v>
      </c>
      <c r="D166" s="325"/>
      <c r="E166" s="325"/>
      <c r="F166" s="130"/>
      <c r="G166" s="131"/>
      <c r="H166" s="131"/>
      <c r="I166" s="131"/>
      <c r="J166" s="132">
        <v>20.440000000000001</v>
      </c>
      <c r="K166" s="131"/>
      <c r="L166" s="132">
        <v>20.440000000000001</v>
      </c>
      <c r="M166" s="134">
        <v>59.58</v>
      </c>
      <c r="N166" s="135">
        <v>1218</v>
      </c>
      <c r="AA166" s="119"/>
      <c r="AB166" s="126"/>
      <c r="AC166" s="126"/>
      <c r="AF166" s="87" t="s">
        <v>23</v>
      </c>
      <c r="AI166" s="126"/>
    </row>
    <row r="167" spans="1:35" customFormat="1" ht="14.25" x14ac:dyDescent="0.2">
      <c r="A167" s="129"/>
      <c r="B167" s="128" t="s">
        <v>300</v>
      </c>
      <c r="C167" s="325" t="s">
        <v>4</v>
      </c>
      <c r="D167" s="325"/>
      <c r="E167" s="325"/>
      <c r="F167" s="130"/>
      <c r="G167" s="131"/>
      <c r="H167" s="131"/>
      <c r="I167" s="131"/>
      <c r="J167" s="132">
        <v>21.65</v>
      </c>
      <c r="K167" s="131"/>
      <c r="L167" s="132">
        <v>21.65</v>
      </c>
      <c r="M167" s="134">
        <v>15.64</v>
      </c>
      <c r="N167" s="136">
        <v>339</v>
      </c>
      <c r="AA167" s="119"/>
      <c r="AB167" s="126"/>
      <c r="AC167" s="126"/>
      <c r="AF167" s="87" t="s">
        <v>4</v>
      </c>
      <c r="AI167" s="126"/>
    </row>
    <row r="168" spans="1:35" customFormat="1" ht="14.25" x14ac:dyDescent="0.2">
      <c r="A168" s="129"/>
      <c r="B168" s="128" t="s">
        <v>301</v>
      </c>
      <c r="C168" s="325" t="s">
        <v>173</v>
      </c>
      <c r="D168" s="325"/>
      <c r="E168" s="325"/>
      <c r="F168" s="130"/>
      <c r="G168" s="131"/>
      <c r="H168" s="131"/>
      <c r="I168" s="131"/>
      <c r="J168" s="132">
        <v>2.2599999999999998</v>
      </c>
      <c r="K168" s="131"/>
      <c r="L168" s="132">
        <v>2.2599999999999998</v>
      </c>
      <c r="M168" s="134">
        <v>59.58</v>
      </c>
      <c r="N168" s="136">
        <v>135</v>
      </c>
      <c r="AA168" s="119"/>
      <c r="AB168" s="126"/>
      <c r="AC168" s="126"/>
      <c r="AF168" s="87" t="s">
        <v>173</v>
      </c>
      <c r="AI168" s="126"/>
    </row>
    <row r="169" spans="1:35" customFormat="1" ht="14.25" x14ac:dyDescent="0.2">
      <c r="A169" s="129"/>
      <c r="B169" s="128" t="s">
        <v>302</v>
      </c>
      <c r="C169" s="325" t="s">
        <v>319</v>
      </c>
      <c r="D169" s="325"/>
      <c r="E169" s="325"/>
      <c r="F169" s="130"/>
      <c r="G169" s="131"/>
      <c r="H169" s="131"/>
      <c r="I169" s="131"/>
      <c r="J169" s="132">
        <v>176.9</v>
      </c>
      <c r="K169" s="131"/>
      <c r="L169" s="132">
        <v>176.9</v>
      </c>
      <c r="M169" s="134">
        <v>8.9700000000000006</v>
      </c>
      <c r="N169" s="135">
        <v>1587</v>
      </c>
      <c r="AA169" s="119"/>
      <c r="AB169" s="126"/>
      <c r="AC169" s="126"/>
      <c r="AF169" s="87" t="s">
        <v>319</v>
      </c>
      <c r="AI169" s="126"/>
    </row>
    <row r="170" spans="1:35" customFormat="1" ht="14.25" x14ac:dyDescent="0.2">
      <c r="A170" s="137"/>
      <c r="B170" s="128"/>
      <c r="C170" s="325" t="s">
        <v>297</v>
      </c>
      <c r="D170" s="325"/>
      <c r="E170" s="325"/>
      <c r="F170" s="130" t="s">
        <v>296</v>
      </c>
      <c r="G170" s="134">
        <v>2.06</v>
      </c>
      <c r="H170" s="131"/>
      <c r="I170" s="134">
        <v>2.06</v>
      </c>
      <c r="J170" s="139"/>
      <c r="K170" s="131"/>
      <c r="L170" s="139"/>
      <c r="M170" s="131"/>
      <c r="N170" s="140"/>
      <c r="AA170" s="119"/>
      <c r="AB170" s="126"/>
      <c r="AC170" s="126"/>
      <c r="AG170" s="87" t="s">
        <v>297</v>
      </c>
      <c r="AI170" s="126"/>
    </row>
    <row r="171" spans="1:35" customFormat="1" ht="14.25" x14ac:dyDescent="0.2">
      <c r="A171" s="137"/>
      <c r="B171" s="128"/>
      <c r="C171" s="325" t="s">
        <v>320</v>
      </c>
      <c r="D171" s="325"/>
      <c r="E171" s="325"/>
      <c r="F171" s="130" t="s">
        <v>296</v>
      </c>
      <c r="G171" s="134">
        <v>0.18</v>
      </c>
      <c r="H171" s="131"/>
      <c r="I171" s="134">
        <v>0.18</v>
      </c>
      <c r="J171" s="139"/>
      <c r="K171" s="131"/>
      <c r="L171" s="139"/>
      <c r="M171" s="131"/>
      <c r="N171" s="140"/>
      <c r="AA171" s="119"/>
      <c r="AB171" s="126"/>
      <c r="AC171" s="126"/>
      <c r="AG171" s="87" t="s">
        <v>320</v>
      </c>
      <c r="AI171" s="126"/>
    </row>
    <row r="172" spans="1:35" customFormat="1" ht="14.25" x14ac:dyDescent="0.2">
      <c r="A172" s="141"/>
      <c r="B172" s="128"/>
      <c r="C172" s="346" t="s">
        <v>298</v>
      </c>
      <c r="D172" s="346"/>
      <c r="E172" s="346"/>
      <c r="F172" s="142"/>
      <c r="G172" s="143"/>
      <c r="H172" s="143"/>
      <c r="I172" s="143"/>
      <c r="J172" s="144">
        <v>218.99</v>
      </c>
      <c r="K172" s="143"/>
      <c r="L172" s="144">
        <v>218.99</v>
      </c>
      <c r="M172" s="143"/>
      <c r="N172" s="145"/>
      <c r="AA172" s="119"/>
      <c r="AB172" s="126"/>
      <c r="AC172" s="126"/>
      <c r="AH172" s="87" t="s">
        <v>298</v>
      </c>
      <c r="AI172" s="126"/>
    </row>
    <row r="173" spans="1:35" customFormat="1" ht="14.25" x14ac:dyDescent="0.2">
      <c r="A173" s="137"/>
      <c r="B173" s="128"/>
      <c r="C173" s="325" t="s">
        <v>299</v>
      </c>
      <c r="D173" s="325"/>
      <c r="E173" s="325"/>
      <c r="F173" s="130"/>
      <c r="G173" s="131"/>
      <c r="H173" s="131"/>
      <c r="I173" s="131"/>
      <c r="J173" s="139"/>
      <c r="K173" s="131"/>
      <c r="L173" s="132">
        <v>22.7</v>
      </c>
      <c r="M173" s="131"/>
      <c r="N173" s="135">
        <v>1353</v>
      </c>
      <c r="AA173" s="119"/>
      <c r="AB173" s="126"/>
      <c r="AC173" s="126"/>
      <c r="AG173" s="87" t="s">
        <v>299</v>
      </c>
      <c r="AI173" s="126"/>
    </row>
    <row r="174" spans="1:35" customFormat="1" ht="22.5" x14ac:dyDescent="0.2">
      <c r="A174" s="137"/>
      <c r="B174" s="128" t="s">
        <v>321</v>
      </c>
      <c r="C174" s="325" t="s">
        <v>322</v>
      </c>
      <c r="D174" s="325"/>
      <c r="E174" s="325"/>
      <c r="F174" s="130" t="s">
        <v>172</v>
      </c>
      <c r="G174" s="146">
        <v>102</v>
      </c>
      <c r="H174" s="131"/>
      <c r="I174" s="146">
        <v>102</v>
      </c>
      <c r="J174" s="139"/>
      <c r="K174" s="131"/>
      <c r="L174" s="132">
        <v>23.15</v>
      </c>
      <c r="M174" s="131"/>
      <c r="N174" s="135">
        <v>1380</v>
      </c>
      <c r="AA174" s="119"/>
      <c r="AB174" s="126"/>
      <c r="AC174" s="126"/>
      <c r="AG174" s="87" t="s">
        <v>322</v>
      </c>
      <c r="AI174" s="126"/>
    </row>
    <row r="175" spans="1:35" customFormat="1" ht="22.5" x14ac:dyDescent="0.2">
      <c r="A175" s="137"/>
      <c r="B175" s="128" t="s">
        <v>323</v>
      </c>
      <c r="C175" s="325" t="s">
        <v>324</v>
      </c>
      <c r="D175" s="325"/>
      <c r="E175" s="325"/>
      <c r="F175" s="130" t="s">
        <v>172</v>
      </c>
      <c r="G175" s="146">
        <v>51</v>
      </c>
      <c r="H175" s="131"/>
      <c r="I175" s="146">
        <v>51</v>
      </c>
      <c r="J175" s="139"/>
      <c r="K175" s="131"/>
      <c r="L175" s="132">
        <v>11.58</v>
      </c>
      <c r="M175" s="131"/>
      <c r="N175" s="136">
        <v>690</v>
      </c>
      <c r="AA175" s="119"/>
      <c r="AB175" s="126"/>
      <c r="AC175" s="126"/>
      <c r="AG175" s="87" t="s">
        <v>324</v>
      </c>
      <c r="AI175" s="126"/>
    </row>
    <row r="176" spans="1:35" customFormat="1" ht="14.25" x14ac:dyDescent="0.2">
      <c r="A176" s="147"/>
      <c r="B176" s="197"/>
      <c r="C176" s="343" t="s">
        <v>171</v>
      </c>
      <c r="D176" s="343"/>
      <c r="E176" s="343"/>
      <c r="F176" s="121"/>
      <c r="G176" s="122"/>
      <c r="H176" s="122"/>
      <c r="I176" s="122"/>
      <c r="J176" s="124"/>
      <c r="K176" s="122"/>
      <c r="L176" s="148">
        <v>253.72</v>
      </c>
      <c r="M176" s="143"/>
      <c r="N176" s="149">
        <v>5214</v>
      </c>
      <c r="AA176" s="119"/>
      <c r="AB176" s="126"/>
      <c r="AC176" s="126"/>
      <c r="AI176" s="126" t="s">
        <v>171</v>
      </c>
    </row>
    <row r="177" spans="1:35" customFormat="1" ht="33.75" x14ac:dyDescent="0.2">
      <c r="A177" s="120" t="s">
        <v>331</v>
      </c>
      <c r="B177" s="196" t="s">
        <v>556</v>
      </c>
      <c r="C177" s="343" t="s">
        <v>557</v>
      </c>
      <c r="D177" s="343"/>
      <c r="E177" s="343"/>
      <c r="F177" s="121" t="s">
        <v>259</v>
      </c>
      <c r="G177" s="122"/>
      <c r="H177" s="122"/>
      <c r="I177" s="123">
        <v>1</v>
      </c>
      <c r="J177" s="124"/>
      <c r="K177" s="122"/>
      <c r="L177" s="124"/>
      <c r="M177" s="122"/>
      <c r="N177" s="125"/>
      <c r="AA177" s="119"/>
      <c r="AB177" s="126"/>
      <c r="AC177" s="126" t="s">
        <v>557</v>
      </c>
      <c r="AI177" s="126"/>
    </row>
    <row r="178" spans="1:35" customFormat="1" ht="14.25" x14ac:dyDescent="0.2">
      <c r="A178" s="137"/>
      <c r="B178" s="128" t="s">
        <v>401</v>
      </c>
      <c r="C178" s="325" t="s">
        <v>402</v>
      </c>
      <c r="D178" s="325"/>
      <c r="E178" s="325"/>
      <c r="F178" s="130" t="s">
        <v>296</v>
      </c>
      <c r="G178" s="134">
        <v>2.06</v>
      </c>
      <c r="H178" s="131"/>
      <c r="I178" s="134">
        <v>2.06</v>
      </c>
      <c r="J178" s="132">
        <v>9.92</v>
      </c>
      <c r="K178" s="131"/>
      <c r="L178" s="132">
        <v>20.440000000000001</v>
      </c>
      <c r="M178" s="131"/>
      <c r="N178" s="140"/>
      <c r="AA178" s="119"/>
      <c r="AB178" s="126"/>
      <c r="AC178" s="126"/>
      <c r="AE178" s="87" t="s">
        <v>402</v>
      </c>
      <c r="AI178" s="126"/>
    </row>
    <row r="179" spans="1:35" customFormat="1" ht="22.5" x14ac:dyDescent="0.2">
      <c r="A179" s="137"/>
      <c r="B179" s="128" t="s">
        <v>558</v>
      </c>
      <c r="C179" s="325" t="s">
        <v>559</v>
      </c>
      <c r="D179" s="325"/>
      <c r="E179" s="325"/>
      <c r="F179" s="130" t="s">
        <v>405</v>
      </c>
      <c r="G179" s="134">
        <v>0.19</v>
      </c>
      <c r="H179" s="131"/>
      <c r="I179" s="134">
        <v>0.19</v>
      </c>
      <c r="J179" s="132">
        <v>2.99</v>
      </c>
      <c r="K179" s="131"/>
      <c r="L179" s="132">
        <v>0.56999999999999995</v>
      </c>
      <c r="M179" s="131"/>
      <c r="N179" s="140"/>
      <c r="AA179" s="119"/>
      <c r="AB179" s="126"/>
      <c r="AC179" s="126"/>
      <c r="AE179" s="87" t="s">
        <v>559</v>
      </c>
      <c r="AI179" s="126"/>
    </row>
    <row r="180" spans="1:35" customFormat="1" ht="22.5" x14ac:dyDescent="0.2">
      <c r="A180" s="137"/>
      <c r="B180" s="128" t="s">
        <v>406</v>
      </c>
      <c r="C180" s="325" t="s">
        <v>407</v>
      </c>
      <c r="D180" s="325"/>
      <c r="E180" s="325"/>
      <c r="F180" s="130" t="s">
        <v>405</v>
      </c>
      <c r="G180" s="134">
        <v>0.06</v>
      </c>
      <c r="H180" s="131"/>
      <c r="I180" s="134">
        <v>0.06</v>
      </c>
      <c r="J180" s="132">
        <v>115.4</v>
      </c>
      <c r="K180" s="131"/>
      <c r="L180" s="132">
        <v>6.92</v>
      </c>
      <c r="M180" s="131"/>
      <c r="N180" s="140"/>
      <c r="AA180" s="119"/>
      <c r="AB180" s="126"/>
      <c r="AC180" s="126"/>
      <c r="AE180" s="87" t="s">
        <v>407</v>
      </c>
      <c r="AI180" s="126"/>
    </row>
    <row r="181" spans="1:35" customFormat="1" ht="22.5" x14ac:dyDescent="0.2">
      <c r="A181" s="137"/>
      <c r="B181" s="128" t="s">
        <v>408</v>
      </c>
      <c r="C181" s="325" t="s">
        <v>409</v>
      </c>
      <c r="D181" s="325"/>
      <c r="E181" s="325"/>
      <c r="F181" s="130" t="s">
        <v>405</v>
      </c>
      <c r="G181" s="134">
        <v>0.06</v>
      </c>
      <c r="H181" s="131"/>
      <c r="I181" s="134">
        <v>0.06</v>
      </c>
      <c r="J181" s="132">
        <v>65.709999999999994</v>
      </c>
      <c r="K181" s="131"/>
      <c r="L181" s="132">
        <v>3.94</v>
      </c>
      <c r="M181" s="131"/>
      <c r="N181" s="140"/>
      <c r="AA181" s="119"/>
      <c r="AB181" s="126"/>
      <c r="AC181" s="126"/>
      <c r="AE181" s="87" t="s">
        <v>409</v>
      </c>
      <c r="AI181" s="126"/>
    </row>
    <row r="182" spans="1:35" customFormat="1" ht="22.5" x14ac:dyDescent="0.2">
      <c r="A182" s="137"/>
      <c r="B182" s="128" t="s">
        <v>412</v>
      </c>
      <c r="C182" s="325" t="s">
        <v>413</v>
      </c>
      <c r="D182" s="325"/>
      <c r="E182" s="325"/>
      <c r="F182" s="130" t="s">
        <v>405</v>
      </c>
      <c r="G182" s="134">
        <v>0.61</v>
      </c>
      <c r="H182" s="131"/>
      <c r="I182" s="134">
        <v>0.61</v>
      </c>
      <c r="J182" s="132">
        <v>8.1</v>
      </c>
      <c r="K182" s="131"/>
      <c r="L182" s="132">
        <v>4.9400000000000004</v>
      </c>
      <c r="M182" s="131"/>
      <c r="N182" s="140"/>
      <c r="AA182" s="119"/>
      <c r="AB182" s="126"/>
      <c r="AC182" s="126"/>
      <c r="AE182" s="87" t="s">
        <v>413</v>
      </c>
      <c r="AI182" s="126"/>
    </row>
    <row r="183" spans="1:35" customFormat="1" ht="45" x14ac:dyDescent="0.2">
      <c r="A183" s="137"/>
      <c r="B183" s="128" t="s">
        <v>560</v>
      </c>
      <c r="C183" s="325" t="s">
        <v>561</v>
      </c>
      <c r="D183" s="325"/>
      <c r="E183" s="325"/>
      <c r="F183" s="130" t="s">
        <v>405</v>
      </c>
      <c r="G183" s="134">
        <v>0.19</v>
      </c>
      <c r="H183" s="131"/>
      <c r="I183" s="134">
        <v>0.19</v>
      </c>
      <c r="J183" s="132">
        <v>90</v>
      </c>
      <c r="K183" s="131"/>
      <c r="L183" s="132">
        <v>17.100000000000001</v>
      </c>
      <c r="M183" s="131"/>
      <c r="N183" s="140"/>
      <c r="AA183" s="119"/>
      <c r="AB183" s="126"/>
      <c r="AC183" s="126"/>
      <c r="AE183" s="87" t="s">
        <v>561</v>
      </c>
      <c r="AI183" s="126"/>
    </row>
    <row r="184" spans="1:35" customFormat="1" ht="22.5" x14ac:dyDescent="0.2">
      <c r="A184" s="137"/>
      <c r="B184" s="128" t="s">
        <v>414</v>
      </c>
      <c r="C184" s="325" t="s">
        <v>415</v>
      </c>
      <c r="D184" s="325"/>
      <c r="E184" s="325"/>
      <c r="F184" s="130" t="s">
        <v>361</v>
      </c>
      <c r="G184" s="133">
        <v>0.1</v>
      </c>
      <c r="H184" s="131"/>
      <c r="I184" s="133">
        <v>0.1</v>
      </c>
      <c r="J184" s="132">
        <v>10.57</v>
      </c>
      <c r="K184" s="131"/>
      <c r="L184" s="132">
        <v>1.06</v>
      </c>
      <c r="M184" s="131"/>
      <c r="N184" s="140"/>
      <c r="AA184" s="119"/>
      <c r="AB184" s="126"/>
      <c r="AC184" s="126"/>
      <c r="AE184" s="87" t="s">
        <v>415</v>
      </c>
      <c r="AI184" s="126"/>
    </row>
    <row r="185" spans="1:35" customFormat="1" ht="14.25" x14ac:dyDescent="0.2">
      <c r="A185" s="137"/>
      <c r="B185" s="128" t="s">
        <v>416</v>
      </c>
      <c r="C185" s="325" t="s">
        <v>417</v>
      </c>
      <c r="D185" s="325"/>
      <c r="E185" s="325"/>
      <c r="F185" s="130" t="s">
        <v>361</v>
      </c>
      <c r="G185" s="133">
        <v>0.1</v>
      </c>
      <c r="H185" s="131"/>
      <c r="I185" s="133">
        <v>0.1</v>
      </c>
      <c r="J185" s="132">
        <v>9.0399999999999991</v>
      </c>
      <c r="K185" s="131"/>
      <c r="L185" s="132">
        <v>0.9</v>
      </c>
      <c r="M185" s="131"/>
      <c r="N185" s="140"/>
      <c r="AA185" s="119"/>
      <c r="AB185" s="126"/>
      <c r="AC185" s="126"/>
      <c r="AE185" s="87" t="s">
        <v>417</v>
      </c>
      <c r="AI185" s="126"/>
    </row>
    <row r="186" spans="1:35" customFormat="1" ht="14.25" x14ac:dyDescent="0.2">
      <c r="A186" s="137"/>
      <c r="B186" s="128" t="s">
        <v>422</v>
      </c>
      <c r="C186" s="325" t="s">
        <v>423</v>
      </c>
      <c r="D186" s="325"/>
      <c r="E186" s="325"/>
      <c r="F186" s="130" t="s">
        <v>361</v>
      </c>
      <c r="G186" s="134">
        <v>0.02</v>
      </c>
      <c r="H186" s="131"/>
      <c r="I186" s="134">
        <v>0.02</v>
      </c>
      <c r="J186" s="132">
        <v>28.6</v>
      </c>
      <c r="K186" s="131"/>
      <c r="L186" s="132">
        <v>0.56999999999999995</v>
      </c>
      <c r="M186" s="131"/>
      <c r="N186" s="140"/>
      <c r="AA186" s="119"/>
      <c r="AB186" s="126"/>
      <c r="AC186" s="126"/>
      <c r="AE186" s="87" t="s">
        <v>423</v>
      </c>
      <c r="AI186" s="126"/>
    </row>
    <row r="187" spans="1:35" customFormat="1" ht="22.5" x14ac:dyDescent="0.2">
      <c r="A187" s="137"/>
      <c r="B187" s="128" t="s">
        <v>427</v>
      </c>
      <c r="C187" s="325" t="s">
        <v>428</v>
      </c>
      <c r="D187" s="325"/>
      <c r="E187" s="325"/>
      <c r="F187" s="130" t="s">
        <v>429</v>
      </c>
      <c r="G187" s="134">
        <v>0.41</v>
      </c>
      <c r="H187" s="131"/>
      <c r="I187" s="134">
        <v>0.41</v>
      </c>
      <c r="J187" s="132">
        <v>1</v>
      </c>
      <c r="K187" s="131"/>
      <c r="L187" s="132">
        <v>0.41</v>
      </c>
      <c r="M187" s="131"/>
      <c r="N187" s="140"/>
      <c r="AA187" s="119"/>
      <c r="AB187" s="126"/>
      <c r="AC187" s="126"/>
      <c r="AE187" s="87" t="s">
        <v>428</v>
      </c>
      <c r="AI187" s="126"/>
    </row>
    <row r="188" spans="1:35" customFormat="1" ht="14.25" x14ac:dyDescent="0.2">
      <c r="A188" s="129"/>
      <c r="B188" s="128" t="s">
        <v>295</v>
      </c>
      <c r="C188" s="325" t="s">
        <v>23</v>
      </c>
      <c r="D188" s="325"/>
      <c r="E188" s="325"/>
      <c r="F188" s="130"/>
      <c r="G188" s="131"/>
      <c r="H188" s="131"/>
      <c r="I188" s="131"/>
      <c r="J188" s="132">
        <v>20.440000000000001</v>
      </c>
      <c r="K188" s="131"/>
      <c r="L188" s="132">
        <v>20.440000000000001</v>
      </c>
      <c r="M188" s="134">
        <v>59.58</v>
      </c>
      <c r="N188" s="135">
        <v>1218</v>
      </c>
      <c r="AA188" s="119"/>
      <c r="AB188" s="126"/>
      <c r="AC188" s="126"/>
      <c r="AF188" s="87" t="s">
        <v>23</v>
      </c>
      <c r="AI188" s="126"/>
    </row>
    <row r="189" spans="1:35" customFormat="1" ht="14.25" x14ac:dyDescent="0.2">
      <c r="A189" s="129"/>
      <c r="B189" s="128" t="s">
        <v>300</v>
      </c>
      <c r="C189" s="325" t="s">
        <v>4</v>
      </c>
      <c r="D189" s="325"/>
      <c r="E189" s="325"/>
      <c r="F189" s="130"/>
      <c r="G189" s="131"/>
      <c r="H189" s="131"/>
      <c r="I189" s="131"/>
      <c r="J189" s="132">
        <v>33.47</v>
      </c>
      <c r="K189" s="131"/>
      <c r="L189" s="132">
        <v>33.47</v>
      </c>
      <c r="M189" s="134">
        <v>15.64</v>
      </c>
      <c r="N189" s="136">
        <v>523</v>
      </c>
      <c r="AA189" s="119"/>
      <c r="AB189" s="126"/>
      <c r="AC189" s="126"/>
      <c r="AF189" s="87" t="s">
        <v>4</v>
      </c>
      <c r="AI189" s="126"/>
    </row>
    <row r="190" spans="1:35" customFormat="1" ht="14.25" x14ac:dyDescent="0.2">
      <c r="A190" s="129"/>
      <c r="B190" s="128" t="s">
        <v>301</v>
      </c>
      <c r="C190" s="325" t="s">
        <v>173</v>
      </c>
      <c r="D190" s="325"/>
      <c r="E190" s="325"/>
      <c r="F190" s="130"/>
      <c r="G190" s="131"/>
      <c r="H190" s="131"/>
      <c r="I190" s="131"/>
      <c r="J190" s="132">
        <v>3.42</v>
      </c>
      <c r="K190" s="131"/>
      <c r="L190" s="132">
        <v>3.42</v>
      </c>
      <c r="M190" s="134">
        <v>59.58</v>
      </c>
      <c r="N190" s="136">
        <v>204</v>
      </c>
      <c r="AA190" s="119"/>
      <c r="AB190" s="126"/>
      <c r="AC190" s="126"/>
      <c r="AF190" s="87" t="s">
        <v>173</v>
      </c>
      <c r="AI190" s="126"/>
    </row>
    <row r="191" spans="1:35" customFormat="1" ht="14.25" x14ac:dyDescent="0.2">
      <c r="A191" s="129"/>
      <c r="B191" s="128" t="s">
        <v>302</v>
      </c>
      <c r="C191" s="325" t="s">
        <v>319</v>
      </c>
      <c r="D191" s="325"/>
      <c r="E191" s="325"/>
      <c r="F191" s="130"/>
      <c r="G191" s="131"/>
      <c r="H191" s="131"/>
      <c r="I191" s="131"/>
      <c r="J191" s="132">
        <v>2.94</v>
      </c>
      <c r="K191" s="131"/>
      <c r="L191" s="132">
        <v>2.94</v>
      </c>
      <c r="M191" s="134">
        <v>8.9700000000000006</v>
      </c>
      <c r="N191" s="136">
        <v>26</v>
      </c>
      <c r="AA191" s="119"/>
      <c r="AB191" s="126"/>
      <c r="AC191" s="126"/>
      <c r="AF191" s="87" t="s">
        <v>319</v>
      </c>
      <c r="AI191" s="126"/>
    </row>
    <row r="192" spans="1:35" customFormat="1" ht="14.25" x14ac:dyDescent="0.2">
      <c r="A192" s="137"/>
      <c r="B192" s="128"/>
      <c r="C192" s="325" t="s">
        <v>297</v>
      </c>
      <c r="D192" s="325"/>
      <c r="E192" s="325"/>
      <c r="F192" s="130" t="s">
        <v>296</v>
      </c>
      <c r="G192" s="134">
        <v>2.06</v>
      </c>
      <c r="H192" s="131"/>
      <c r="I192" s="134">
        <v>2.06</v>
      </c>
      <c r="J192" s="139"/>
      <c r="K192" s="131"/>
      <c r="L192" s="139"/>
      <c r="M192" s="131"/>
      <c r="N192" s="140"/>
      <c r="AA192" s="119"/>
      <c r="AB192" s="126"/>
      <c r="AC192" s="126"/>
      <c r="AG192" s="87" t="s">
        <v>297</v>
      </c>
      <c r="AI192" s="126"/>
    </row>
    <row r="193" spans="1:35" customFormat="1" ht="14.25" x14ac:dyDescent="0.2">
      <c r="A193" s="137"/>
      <c r="B193" s="128"/>
      <c r="C193" s="325" t="s">
        <v>320</v>
      </c>
      <c r="D193" s="325"/>
      <c r="E193" s="325"/>
      <c r="F193" s="130" t="s">
        <v>296</v>
      </c>
      <c r="G193" s="134">
        <v>0.31</v>
      </c>
      <c r="H193" s="131"/>
      <c r="I193" s="134">
        <v>0.31</v>
      </c>
      <c r="J193" s="139"/>
      <c r="K193" s="131"/>
      <c r="L193" s="139"/>
      <c r="M193" s="131"/>
      <c r="N193" s="140"/>
      <c r="AA193" s="119"/>
      <c r="AB193" s="126"/>
      <c r="AC193" s="126"/>
      <c r="AG193" s="87" t="s">
        <v>320</v>
      </c>
      <c r="AI193" s="126"/>
    </row>
    <row r="194" spans="1:35" customFormat="1" ht="14.25" x14ac:dyDescent="0.2">
      <c r="A194" s="141"/>
      <c r="B194" s="128"/>
      <c r="C194" s="346" t="s">
        <v>298</v>
      </c>
      <c r="D194" s="346"/>
      <c r="E194" s="346"/>
      <c r="F194" s="142"/>
      <c r="G194" s="143"/>
      <c r="H194" s="143"/>
      <c r="I194" s="143"/>
      <c r="J194" s="144">
        <v>56.85</v>
      </c>
      <c r="K194" s="143"/>
      <c r="L194" s="144">
        <v>56.85</v>
      </c>
      <c r="M194" s="143"/>
      <c r="N194" s="145"/>
      <c r="AA194" s="119"/>
      <c r="AB194" s="126"/>
      <c r="AC194" s="126"/>
      <c r="AH194" s="87" t="s">
        <v>298</v>
      </c>
      <c r="AI194" s="126"/>
    </row>
    <row r="195" spans="1:35" customFormat="1" ht="14.25" x14ac:dyDescent="0.2">
      <c r="A195" s="137"/>
      <c r="B195" s="128"/>
      <c r="C195" s="325" t="s">
        <v>299</v>
      </c>
      <c r="D195" s="325"/>
      <c r="E195" s="325"/>
      <c r="F195" s="130"/>
      <c r="G195" s="131"/>
      <c r="H195" s="131"/>
      <c r="I195" s="131"/>
      <c r="J195" s="139"/>
      <c r="K195" s="131"/>
      <c r="L195" s="132">
        <v>23.86</v>
      </c>
      <c r="M195" s="131"/>
      <c r="N195" s="135">
        <v>1422</v>
      </c>
      <c r="AA195" s="119"/>
      <c r="AB195" s="126"/>
      <c r="AC195" s="126"/>
      <c r="AG195" s="87" t="s">
        <v>299</v>
      </c>
      <c r="AI195" s="126"/>
    </row>
    <row r="196" spans="1:35" customFormat="1" ht="22.5" x14ac:dyDescent="0.2">
      <c r="A196" s="137"/>
      <c r="B196" s="128" t="s">
        <v>321</v>
      </c>
      <c r="C196" s="325" t="s">
        <v>322</v>
      </c>
      <c r="D196" s="325"/>
      <c r="E196" s="325"/>
      <c r="F196" s="130" t="s">
        <v>172</v>
      </c>
      <c r="G196" s="146">
        <v>102</v>
      </c>
      <c r="H196" s="131"/>
      <c r="I196" s="146">
        <v>102</v>
      </c>
      <c r="J196" s="139"/>
      <c r="K196" s="131"/>
      <c r="L196" s="132">
        <v>24.34</v>
      </c>
      <c r="M196" s="131"/>
      <c r="N196" s="135">
        <v>1450</v>
      </c>
      <c r="AA196" s="119"/>
      <c r="AB196" s="126"/>
      <c r="AC196" s="126"/>
      <c r="AG196" s="87" t="s">
        <v>322</v>
      </c>
      <c r="AI196" s="126"/>
    </row>
    <row r="197" spans="1:35" customFormat="1" ht="22.5" x14ac:dyDescent="0.2">
      <c r="A197" s="137"/>
      <c r="B197" s="128" t="s">
        <v>323</v>
      </c>
      <c r="C197" s="325" t="s">
        <v>324</v>
      </c>
      <c r="D197" s="325"/>
      <c r="E197" s="325"/>
      <c r="F197" s="130" t="s">
        <v>172</v>
      </c>
      <c r="G197" s="146">
        <v>51</v>
      </c>
      <c r="H197" s="131"/>
      <c r="I197" s="146">
        <v>51</v>
      </c>
      <c r="J197" s="139"/>
      <c r="K197" s="131"/>
      <c r="L197" s="132">
        <v>12.17</v>
      </c>
      <c r="M197" s="131"/>
      <c r="N197" s="136">
        <v>725</v>
      </c>
      <c r="AA197" s="119"/>
      <c r="AB197" s="126"/>
      <c r="AC197" s="126"/>
      <c r="AG197" s="87" t="s">
        <v>324</v>
      </c>
      <c r="AI197" s="126"/>
    </row>
    <row r="198" spans="1:35" customFormat="1" ht="14.25" x14ac:dyDescent="0.2">
      <c r="A198" s="147"/>
      <c r="B198" s="197"/>
      <c r="C198" s="343" t="s">
        <v>171</v>
      </c>
      <c r="D198" s="343"/>
      <c r="E198" s="343"/>
      <c r="F198" s="121"/>
      <c r="G198" s="122"/>
      <c r="H198" s="122"/>
      <c r="I198" s="122"/>
      <c r="J198" s="124"/>
      <c r="K198" s="122"/>
      <c r="L198" s="148">
        <v>93.36</v>
      </c>
      <c r="M198" s="143"/>
      <c r="N198" s="149">
        <v>3942</v>
      </c>
      <c r="AA198" s="119"/>
      <c r="AB198" s="126"/>
      <c r="AC198" s="126"/>
      <c r="AI198" s="126" t="s">
        <v>171</v>
      </c>
    </row>
    <row r="199" spans="1:35" customFormat="1" ht="14.25" x14ac:dyDescent="0.2">
      <c r="A199" s="120" t="s">
        <v>332</v>
      </c>
      <c r="B199" s="196" t="s">
        <v>562</v>
      </c>
      <c r="C199" s="343" t="s">
        <v>563</v>
      </c>
      <c r="D199" s="343"/>
      <c r="E199" s="343"/>
      <c r="F199" s="121" t="s">
        <v>259</v>
      </c>
      <c r="G199" s="122"/>
      <c r="H199" s="122"/>
      <c r="I199" s="123">
        <v>1</v>
      </c>
      <c r="J199" s="124"/>
      <c r="K199" s="122"/>
      <c r="L199" s="124"/>
      <c r="M199" s="122"/>
      <c r="N199" s="125"/>
      <c r="AA199" s="119"/>
      <c r="AB199" s="126"/>
      <c r="AC199" s="126" t="s">
        <v>563</v>
      </c>
      <c r="AI199" s="126"/>
    </row>
    <row r="200" spans="1:35" customFormat="1" ht="14.25" x14ac:dyDescent="0.2">
      <c r="A200" s="137"/>
      <c r="B200" s="128" t="s">
        <v>564</v>
      </c>
      <c r="C200" s="325" t="s">
        <v>565</v>
      </c>
      <c r="D200" s="325"/>
      <c r="E200" s="325"/>
      <c r="F200" s="130" t="s">
        <v>296</v>
      </c>
      <c r="G200" s="134">
        <v>1.03</v>
      </c>
      <c r="H200" s="131"/>
      <c r="I200" s="134">
        <v>1.03</v>
      </c>
      <c r="J200" s="132">
        <v>8.5299999999999994</v>
      </c>
      <c r="K200" s="131"/>
      <c r="L200" s="132">
        <v>8.7899999999999991</v>
      </c>
      <c r="M200" s="131"/>
      <c r="N200" s="140"/>
      <c r="AA200" s="119"/>
      <c r="AB200" s="126"/>
      <c r="AC200" s="126"/>
      <c r="AE200" s="87" t="s">
        <v>565</v>
      </c>
      <c r="AI200" s="126"/>
    </row>
    <row r="201" spans="1:35" customFormat="1" ht="22.5" x14ac:dyDescent="0.2">
      <c r="A201" s="137"/>
      <c r="B201" s="128" t="s">
        <v>408</v>
      </c>
      <c r="C201" s="325" t="s">
        <v>409</v>
      </c>
      <c r="D201" s="325"/>
      <c r="E201" s="325"/>
      <c r="F201" s="130" t="s">
        <v>405</v>
      </c>
      <c r="G201" s="134">
        <v>0.16</v>
      </c>
      <c r="H201" s="131"/>
      <c r="I201" s="134">
        <v>0.16</v>
      </c>
      <c r="J201" s="132">
        <v>65.709999999999994</v>
      </c>
      <c r="K201" s="131"/>
      <c r="L201" s="132">
        <v>10.51</v>
      </c>
      <c r="M201" s="131"/>
      <c r="N201" s="140"/>
      <c r="AA201" s="119"/>
      <c r="AB201" s="126"/>
      <c r="AC201" s="126"/>
      <c r="AE201" s="87" t="s">
        <v>409</v>
      </c>
      <c r="AI201" s="126"/>
    </row>
    <row r="202" spans="1:35" customFormat="1" ht="22.5" x14ac:dyDescent="0.2">
      <c r="A202" s="137"/>
      <c r="B202" s="128" t="s">
        <v>427</v>
      </c>
      <c r="C202" s="325" t="s">
        <v>428</v>
      </c>
      <c r="D202" s="325"/>
      <c r="E202" s="325"/>
      <c r="F202" s="130" t="s">
        <v>429</v>
      </c>
      <c r="G202" s="134">
        <v>0.18</v>
      </c>
      <c r="H202" s="131"/>
      <c r="I202" s="134">
        <v>0.18</v>
      </c>
      <c r="J202" s="132">
        <v>1</v>
      </c>
      <c r="K202" s="131"/>
      <c r="L202" s="132">
        <v>0.18</v>
      </c>
      <c r="M202" s="131"/>
      <c r="N202" s="140"/>
      <c r="AA202" s="119"/>
      <c r="AB202" s="126"/>
      <c r="AC202" s="126"/>
      <c r="AE202" s="87" t="s">
        <v>428</v>
      </c>
      <c r="AI202" s="126"/>
    </row>
    <row r="203" spans="1:35" customFormat="1" ht="14.25" x14ac:dyDescent="0.2">
      <c r="A203" s="129"/>
      <c r="B203" s="128" t="s">
        <v>295</v>
      </c>
      <c r="C203" s="325" t="s">
        <v>23</v>
      </c>
      <c r="D203" s="325"/>
      <c r="E203" s="325"/>
      <c r="F203" s="130"/>
      <c r="G203" s="131"/>
      <c r="H203" s="131"/>
      <c r="I203" s="131"/>
      <c r="J203" s="132">
        <v>8.7899999999999991</v>
      </c>
      <c r="K203" s="131"/>
      <c r="L203" s="132">
        <v>8.7899999999999991</v>
      </c>
      <c r="M203" s="134">
        <v>59.58</v>
      </c>
      <c r="N203" s="136">
        <v>524</v>
      </c>
      <c r="AA203" s="119"/>
      <c r="AB203" s="126"/>
      <c r="AC203" s="126"/>
      <c r="AF203" s="87" t="s">
        <v>23</v>
      </c>
      <c r="AI203" s="126"/>
    </row>
    <row r="204" spans="1:35" customFormat="1" ht="14.25" x14ac:dyDescent="0.2">
      <c r="A204" s="129"/>
      <c r="B204" s="128" t="s">
        <v>300</v>
      </c>
      <c r="C204" s="325" t="s">
        <v>4</v>
      </c>
      <c r="D204" s="325"/>
      <c r="E204" s="325"/>
      <c r="F204" s="130"/>
      <c r="G204" s="131"/>
      <c r="H204" s="131"/>
      <c r="I204" s="131"/>
      <c r="J204" s="132">
        <v>10.51</v>
      </c>
      <c r="K204" s="131"/>
      <c r="L204" s="132">
        <v>10.51</v>
      </c>
      <c r="M204" s="134">
        <v>15.64</v>
      </c>
      <c r="N204" s="136">
        <v>164</v>
      </c>
      <c r="AA204" s="119"/>
      <c r="AB204" s="126"/>
      <c r="AC204" s="126"/>
      <c r="AF204" s="87" t="s">
        <v>4</v>
      </c>
      <c r="AI204" s="126"/>
    </row>
    <row r="205" spans="1:35" customFormat="1" ht="14.25" x14ac:dyDescent="0.2">
      <c r="A205" s="129"/>
      <c r="B205" s="128" t="s">
        <v>301</v>
      </c>
      <c r="C205" s="325" t="s">
        <v>173</v>
      </c>
      <c r="D205" s="325"/>
      <c r="E205" s="325"/>
      <c r="F205" s="130"/>
      <c r="G205" s="131"/>
      <c r="H205" s="131"/>
      <c r="I205" s="131"/>
      <c r="J205" s="132">
        <v>1.86</v>
      </c>
      <c r="K205" s="131"/>
      <c r="L205" s="132">
        <v>1.86</v>
      </c>
      <c r="M205" s="134">
        <v>59.58</v>
      </c>
      <c r="N205" s="136">
        <v>111</v>
      </c>
      <c r="AA205" s="119"/>
      <c r="AB205" s="126"/>
      <c r="AC205" s="126"/>
      <c r="AF205" s="87" t="s">
        <v>173</v>
      </c>
      <c r="AI205" s="126"/>
    </row>
    <row r="206" spans="1:35" customFormat="1" ht="14.25" x14ac:dyDescent="0.2">
      <c r="A206" s="129"/>
      <c r="B206" s="128" t="s">
        <v>302</v>
      </c>
      <c r="C206" s="325" t="s">
        <v>319</v>
      </c>
      <c r="D206" s="325"/>
      <c r="E206" s="325"/>
      <c r="F206" s="130"/>
      <c r="G206" s="131"/>
      <c r="H206" s="131"/>
      <c r="I206" s="131"/>
      <c r="J206" s="132">
        <v>0.18</v>
      </c>
      <c r="K206" s="131"/>
      <c r="L206" s="132">
        <v>0.18</v>
      </c>
      <c r="M206" s="134">
        <v>8.9700000000000006</v>
      </c>
      <c r="N206" s="136">
        <v>2</v>
      </c>
      <c r="AA206" s="119"/>
      <c r="AB206" s="126"/>
      <c r="AC206" s="126"/>
      <c r="AF206" s="87" t="s">
        <v>319</v>
      </c>
      <c r="AI206" s="126"/>
    </row>
    <row r="207" spans="1:35" customFormat="1" ht="14.25" x14ac:dyDescent="0.2">
      <c r="A207" s="137"/>
      <c r="B207" s="128"/>
      <c r="C207" s="325" t="s">
        <v>297</v>
      </c>
      <c r="D207" s="325"/>
      <c r="E207" s="325"/>
      <c r="F207" s="130" t="s">
        <v>296</v>
      </c>
      <c r="G207" s="134">
        <v>1.03</v>
      </c>
      <c r="H207" s="131"/>
      <c r="I207" s="134">
        <v>1.03</v>
      </c>
      <c r="J207" s="139"/>
      <c r="K207" s="131"/>
      <c r="L207" s="139"/>
      <c r="M207" s="131"/>
      <c r="N207" s="140"/>
      <c r="AA207" s="119"/>
      <c r="AB207" s="126"/>
      <c r="AC207" s="126"/>
      <c r="AG207" s="87" t="s">
        <v>297</v>
      </c>
      <c r="AI207" s="126"/>
    </row>
    <row r="208" spans="1:35" customFormat="1" ht="14.25" x14ac:dyDescent="0.2">
      <c r="A208" s="137"/>
      <c r="B208" s="128"/>
      <c r="C208" s="325" t="s">
        <v>320</v>
      </c>
      <c r="D208" s="325"/>
      <c r="E208" s="325"/>
      <c r="F208" s="130" t="s">
        <v>296</v>
      </c>
      <c r="G208" s="134">
        <v>0.16</v>
      </c>
      <c r="H208" s="131"/>
      <c r="I208" s="134">
        <v>0.16</v>
      </c>
      <c r="J208" s="139"/>
      <c r="K208" s="131"/>
      <c r="L208" s="139"/>
      <c r="M208" s="131"/>
      <c r="N208" s="140"/>
      <c r="AA208" s="119"/>
      <c r="AB208" s="126"/>
      <c r="AC208" s="126"/>
      <c r="AG208" s="87" t="s">
        <v>320</v>
      </c>
      <c r="AI208" s="126"/>
    </row>
    <row r="209" spans="1:35" customFormat="1" ht="14.25" x14ac:dyDescent="0.2">
      <c r="A209" s="141"/>
      <c r="B209" s="128"/>
      <c r="C209" s="346" t="s">
        <v>298</v>
      </c>
      <c r="D209" s="346"/>
      <c r="E209" s="346"/>
      <c r="F209" s="142"/>
      <c r="G209" s="143"/>
      <c r="H209" s="143"/>
      <c r="I209" s="143"/>
      <c r="J209" s="144">
        <v>19.48</v>
      </c>
      <c r="K209" s="143"/>
      <c r="L209" s="144">
        <v>19.48</v>
      </c>
      <c r="M209" s="143"/>
      <c r="N209" s="145"/>
      <c r="AA209" s="119"/>
      <c r="AB209" s="126"/>
      <c r="AC209" s="126"/>
      <c r="AH209" s="87" t="s">
        <v>298</v>
      </c>
      <c r="AI209" s="126"/>
    </row>
    <row r="210" spans="1:35" customFormat="1" ht="14.25" x14ac:dyDescent="0.2">
      <c r="A210" s="137"/>
      <c r="B210" s="128"/>
      <c r="C210" s="325" t="s">
        <v>299</v>
      </c>
      <c r="D210" s="325"/>
      <c r="E210" s="325"/>
      <c r="F210" s="130"/>
      <c r="G210" s="131"/>
      <c r="H210" s="131"/>
      <c r="I210" s="131"/>
      <c r="J210" s="139"/>
      <c r="K210" s="131"/>
      <c r="L210" s="132">
        <v>10.65</v>
      </c>
      <c r="M210" s="131"/>
      <c r="N210" s="136">
        <v>635</v>
      </c>
      <c r="AA210" s="119"/>
      <c r="AB210" s="126"/>
      <c r="AC210" s="126"/>
      <c r="AG210" s="87" t="s">
        <v>299</v>
      </c>
      <c r="AI210" s="126"/>
    </row>
    <row r="211" spans="1:35" customFormat="1" ht="22.5" x14ac:dyDescent="0.2">
      <c r="A211" s="137"/>
      <c r="B211" s="128" t="s">
        <v>364</v>
      </c>
      <c r="C211" s="325" t="s">
        <v>365</v>
      </c>
      <c r="D211" s="325"/>
      <c r="E211" s="325"/>
      <c r="F211" s="130" t="s">
        <v>172</v>
      </c>
      <c r="G211" s="146">
        <v>95</v>
      </c>
      <c r="H211" s="131"/>
      <c r="I211" s="146">
        <v>95</v>
      </c>
      <c r="J211" s="139"/>
      <c r="K211" s="131"/>
      <c r="L211" s="132">
        <v>10.119999999999999</v>
      </c>
      <c r="M211" s="131"/>
      <c r="N211" s="136">
        <v>603</v>
      </c>
      <c r="AA211" s="119"/>
      <c r="AB211" s="126"/>
      <c r="AC211" s="126"/>
      <c r="AG211" s="87" t="s">
        <v>365</v>
      </c>
      <c r="AI211" s="126"/>
    </row>
    <row r="212" spans="1:35" customFormat="1" ht="22.5" x14ac:dyDescent="0.2">
      <c r="A212" s="137"/>
      <c r="B212" s="128" t="s">
        <v>366</v>
      </c>
      <c r="C212" s="325" t="s">
        <v>367</v>
      </c>
      <c r="D212" s="325"/>
      <c r="E212" s="325"/>
      <c r="F212" s="130" t="s">
        <v>172</v>
      </c>
      <c r="G212" s="146">
        <v>46</v>
      </c>
      <c r="H212" s="131"/>
      <c r="I212" s="146">
        <v>46</v>
      </c>
      <c r="J212" s="139"/>
      <c r="K212" s="131"/>
      <c r="L212" s="132">
        <v>4.9000000000000004</v>
      </c>
      <c r="M212" s="131"/>
      <c r="N212" s="136">
        <v>292</v>
      </c>
      <c r="AA212" s="119"/>
      <c r="AB212" s="126"/>
      <c r="AC212" s="126"/>
      <c r="AG212" s="87" t="s">
        <v>367</v>
      </c>
      <c r="AI212" s="126"/>
    </row>
    <row r="213" spans="1:35" customFormat="1" ht="14.25" x14ac:dyDescent="0.2">
      <c r="A213" s="147"/>
      <c r="B213" s="197"/>
      <c r="C213" s="343" t="s">
        <v>171</v>
      </c>
      <c r="D213" s="343"/>
      <c r="E213" s="343"/>
      <c r="F213" s="121"/>
      <c r="G213" s="122"/>
      <c r="H213" s="122"/>
      <c r="I213" s="122"/>
      <c r="J213" s="124"/>
      <c r="K213" s="122"/>
      <c r="L213" s="148">
        <v>34.5</v>
      </c>
      <c r="M213" s="143"/>
      <c r="N213" s="149">
        <v>1585</v>
      </c>
      <c r="AA213" s="119"/>
      <c r="AB213" s="126"/>
      <c r="AC213" s="126"/>
      <c r="AI213" s="126" t="s">
        <v>171</v>
      </c>
    </row>
    <row r="214" spans="1:35" customFormat="1" ht="45" x14ac:dyDescent="0.2">
      <c r="A214" s="120" t="s">
        <v>333</v>
      </c>
      <c r="B214" s="196" t="s">
        <v>566</v>
      </c>
      <c r="C214" s="343" t="s">
        <v>567</v>
      </c>
      <c r="D214" s="343"/>
      <c r="E214" s="343"/>
      <c r="F214" s="121" t="s">
        <v>259</v>
      </c>
      <c r="G214" s="122"/>
      <c r="H214" s="122"/>
      <c r="I214" s="123">
        <v>1</v>
      </c>
      <c r="J214" s="124"/>
      <c r="K214" s="122"/>
      <c r="L214" s="124"/>
      <c r="M214" s="122"/>
      <c r="N214" s="125"/>
      <c r="AA214" s="119"/>
      <c r="AB214" s="126"/>
      <c r="AC214" s="126" t="s">
        <v>567</v>
      </c>
      <c r="AI214" s="126"/>
    </row>
    <row r="215" spans="1:35" customFormat="1" ht="14.25" x14ac:dyDescent="0.2">
      <c r="A215" s="137"/>
      <c r="B215" s="128" t="s">
        <v>568</v>
      </c>
      <c r="C215" s="325" t="s">
        <v>569</v>
      </c>
      <c r="D215" s="325"/>
      <c r="E215" s="325"/>
      <c r="F215" s="130" t="s">
        <v>296</v>
      </c>
      <c r="G215" s="134">
        <v>2.73</v>
      </c>
      <c r="H215" s="131"/>
      <c r="I215" s="134">
        <v>2.73</v>
      </c>
      <c r="J215" s="132">
        <v>9.2899999999999991</v>
      </c>
      <c r="K215" s="131"/>
      <c r="L215" s="132">
        <v>25.36</v>
      </c>
      <c r="M215" s="131"/>
      <c r="N215" s="140"/>
      <c r="AA215" s="119"/>
      <c r="AB215" s="126"/>
      <c r="AC215" s="126"/>
      <c r="AE215" s="87" t="s">
        <v>569</v>
      </c>
      <c r="AI215" s="126"/>
    </row>
    <row r="216" spans="1:35" customFormat="1" ht="22.5" x14ac:dyDescent="0.2">
      <c r="A216" s="137"/>
      <c r="B216" s="128" t="s">
        <v>406</v>
      </c>
      <c r="C216" s="325" t="s">
        <v>407</v>
      </c>
      <c r="D216" s="325"/>
      <c r="E216" s="325"/>
      <c r="F216" s="130" t="s">
        <v>405</v>
      </c>
      <c r="G216" s="134">
        <v>0.01</v>
      </c>
      <c r="H216" s="131"/>
      <c r="I216" s="134">
        <v>0.01</v>
      </c>
      <c r="J216" s="132">
        <v>115.4</v>
      </c>
      <c r="K216" s="131"/>
      <c r="L216" s="132">
        <v>1.1499999999999999</v>
      </c>
      <c r="M216" s="131"/>
      <c r="N216" s="140"/>
      <c r="AA216" s="119"/>
      <c r="AB216" s="126"/>
      <c r="AC216" s="126"/>
      <c r="AE216" s="87" t="s">
        <v>407</v>
      </c>
      <c r="AI216" s="126"/>
    </row>
    <row r="217" spans="1:35" customFormat="1" ht="22.5" x14ac:dyDescent="0.2">
      <c r="A217" s="137"/>
      <c r="B217" s="128" t="s">
        <v>408</v>
      </c>
      <c r="C217" s="325" t="s">
        <v>409</v>
      </c>
      <c r="D217" s="325"/>
      <c r="E217" s="325"/>
      <c r="F217" s="130" t="s">
        <v>405</v>
      </c>
      <c r="G217" s="134">
        <v>0.01</v>
      </c>
      <c r="H217" s="131"/>
      <c r="I217" s="134">
        <v>0.01</v>
      </c>
      <c r="J217" s="132">
        <v>65.709999999999994</v>
      </c>
      <c r="K217" s="131"/>
      <c r="L217" s="132">
        <v>0.66</v>
      </c>
      <c r="M217" s="131"/>
      <c r="N217" s="140"/>
      <c r="AA217" s="119"/>
      <c r="AB217" s="126"/>
      <c r="AC217" s="126"/>
      <c r="AE217" s="87" t="s">
        <v>409</v>
      </c>
      <c r="AI217" s="126"/>
    </row>
    <row r="218" spans="1:35" customFormat="1" ht="22.5" x14ac:dyDescent="0.2">
      <c r="A218" s="137"/>
      <c r="B218" s="128" t="s">
        <v>412</v>
      </c>
      <c r="C218" s="325" t="s">
        <v>413</v>
      </c>
      <c r="D218" s="325"/>
      <c r="E218" s="325"/>
      <c r="F218" s="130" t="s">
        <v>405</v>
      </c>
      <c r="G218" s="138">
        <v>0.108</v>
      </c>
      <c r="H218" s="131"/>
      <c r="I218" s="138">
        <v>0.108</v>
      </c>
      <c r="J218" s="132">
        <v>8.1</v>
      </c>
      <c r="K218" s="131"/>
      <c r="L218" s="132">
        <v>0.87</v>
      </c>
      <c r="M218" s="131"/>
      <c r="N218" s="140"/>
      <c r="AA218" s="119"/>
      <c r="AB218" s="126"/>
      <c r="AC218" s="126"/>
      <c r="AE218" s="87" t="s">
        <v>413</v>
      </c>
      <c r="AI218" s="126"/>
    </row>
    <row r="219" spans="1:35" customFormat="1" ht="14.25" x14ac:dyDescent="0.2">
      <c r="A219" s="137"/>
      <c r="B219" s="128" t="s">
        <v>457</v>
      </c>
      <c r="C219" s="325" t="s">
        <v>458</v>
      </c>
      <c r="D219" s="325"/>
      <c r="E219" s="325"/>
      <c r="F219" s="130" t="s">
        <v>361</v>
      </c>
      <c r="G219" s="138">
        <v>1.2E-2</v>
      </c>
      <c r="H219" s="131"/>
      <c r="I219" s="138">
        <v>1.2E-2</v>
      </c>
      <c r="J219" s="132">
        <v>44.97</v>
      </c>
      <c r="K219" s="131"/>
      <c r="L219" s="132">
        <v>0.54</v>
      </c>
      <c r="M219" s="131"/>
      <c r="N219" s="140"/>
      <c r="AA219" s="119"/>
      <c r="AB219" s="126"/>
      <c r="AC219" s="126"/>
      <c r="AE219" s="87" t="s">
        <v>458</v>
      </c>
      <c r="AI219" s="126"/>
    </row>
    <row r="220" spans="1:35" customFormat="1" ht="14.25" x14ac:dyDescent="0.2">
      <c r="A220" s="137"/>
      <c r="B220" s="128" t="s">
        <v>459</v>
      </c>
      <c r="C220" s="325" t="s">
        <v>460</v>
      </c>
      <c r="D220" s="325"/>
      <c r="E220" s="325"/>
      <c r="F220" s="130" t="s">
        <v>361</v>
      </c>
      <c r="G220" s="138">
        <v>2E-3</v>
      </c>
      <c r="H220" s="131"/>
      <c r="I220" s="138">
        <v>2E-3</v>
      </c>
      <c r="J220" s="132">
        <v>11.5</v>
      </c>
      <c r="K220" s="131"/>
      <c r="L220" s="132">
        <v>0.02</v>
      </c>
      <c r="M220" s="131"/>
      <c r="N220" s="140"/>
      <c r="AA220" s="119"/>
      <c r="AB220" s="126"/>
      <c r="AC220" s="126"/>
      <c r="AE220" s="87" t="s">
        <v>460</v>
      </c>
      <c r="AI220" s="126"/>
    </row>
    <row r="221" spans="1:35" customFormat="1" ht="33.75" x14ac:dyDescent="0.2">
      <c r="A221" s="137"/>
      <c r="B221" s="128" t="s">
        <v>461</v>
      </c>
      <c r="C221" s="325" t="s">
        <v>462</v>
      </c>
      <c r="D221" s="325"/>
      <c r="E221" s="325"/>
      <c r="F221" s="130" t="s">
        <v>361</v>
      </c>
      <c r="G221" s="138">
        <v>2.4E-2</v>
      </c>
      <c r="H221" s="131"/>
      <c r="I221" s="138">
        <v>2.4E-2</v>
      </c>
      <c r="J221" s="132">
        <v>30.4</v>
      </c>
      <c r="K221" s="131"/>
      <c r="L221" s="132">
        <v>0.73</v>
      </c>
      <c r="M221" s="131"/>
      <c r="N221" s="140"/>
      <c r="AA221" s="119"/>
      <c r="AB221" s="126"/>
      <c r="AC221" s="126"/>
      <c r="AE221" s="87" t="s">
        <v>462</v>
      </c>
      <c r="AI221" s="126"/>
    </row>
    <row r="222" spans="1:35" customFormat="1" ht="22.5" x14ac:dyDescent="0.2">
      <c r="A222" s="137"/>
      <c r="B222" s="128" t="s">
        <v>414</v>
      </c>
      <c r="C222" s="325" t="s">
        <v>415</v>
      </c>
      <c r="D222" s="325"/>
      <c r="E222" s="325"/>
      <c r="F222" s="130" t="s">
        <v>361</v>
      </c>
      <c r="G222" s="134">
        <v>0.08</v>
      </c>
      <c r="H222" s="131"/>
      <c r="I222" s="134">
        <v>0.08</v>
      </c>
      <c r="J222" s="132">
        <v>10.57</v>
      </c>
      <c r="K222" s="131"/>
      <c r="L222" s="132">
        <v>0.85</v>
      </c>
      <c r="M222" s="131"/>
      <c r="N222" s="140"/>
      <c r="AA222" s="119"/>
      <c r="AB222" s="126"/>
      <c r="AC222" s="126"/>
      <c r="AE222" s="87" t="s">
        <v>415</v>
      </c>
      <c r="AI222" s="126"/>
    </row>
    <row r="223" spans="1:35" customFormat="1" ht="14.25" x14ac:dyDescent="0.2">
      <c r="A223" s="137"/>
      <c r="B223" s="128" t="s">
        <v>416</v>
      </c>
      <c r="C223" s="325" t="s">
        <v>417</v>
      </c>
      <c r="D223" s="325"/>
      <c r="E223" s="325"/>
      <c r="F223" s="130" t="s">
        <v>361</v>
      </c>
      <c r="G223" s="138">
        <v>0.373</v>
      </c>
      <c r="H223" s="131"/>
      <c r="I223" s="138">
        <v>0.373</v>
      </c>
      <c r="J223" s="132">
        <v>9.0399999999999991</v>
      </c>
      <c r="K223" s="131"/>
      <c r="L223" s="132">
        <v>3.37</v>
      </c>
      <c r="M223" s="131"/>
      <c r="N223" s="140"/>
      <c r="AA223" s="119"/>
      <c r="AB223" s="126"/>
      <c r="AC223" s="126"/>
      <c r="AE223" s="87" t="s">
        <v>417</v>
      </c>
      <c r="AI223" s="126"/>
    </row>
    <row r="224" spans="1:35" customFormat="1" ht="14.25" x14ac:dyDescent="0.2">
      <c r="A224" s="137"/>
      <c r="B224" s="128" t="s">
        <v>463</v>
      </c>
      <c r="C224" s="325" t="s">
        <v>464</v>
      </c>
      <c r="D224" s="325"/>
      <c r="E224" s="325"/>
      <c r="F224" s="130" t="s">
        <v>326</v>
      </c>
      <c r="G224" s="138">
        <v>1.4E-2</v>
      </c>
      <c r="H224" s="131"/>
      <c r="I224" s="138">
        <v>1.4E-2</v>
      </c>
      <c r="J224" s="132">
        <v>86</v>
      </c>
      <c r="K224" s="131"/>
      <c r="L224" s="132">
        <v>1.2</v>
      </c>
      <c r="M224" s="131"/>
      <c r="N224" s="140"/>
      <c r="AA224" s="119"/>
      <c r="AB224" s="126"/>
      <c r="AC224" s="126"/>
      <c r="AE224" s="87" t="s">
        <v>464</v>
      </c>
      <c r="AI224" s="126"/>
    </row>
    <row r="225" spans="1:35" customFormat="1" ht="14.25" x14ac:dyDescent="0.2">
      <c r="A225" s="137"/>
      <c r="B225" s="128" t="s">
        <v>465</v>
      </c>
      <c r="C225" s="325" t="s">
        <v>466</v>
      </c>
      <c r="D225" s="325"/>
      <c r="E225" s="325"/>
      <c r="F225" s="130" t="s">
        <v>361</v>
      </c>
      <c r="G225" s="138">
        <v>1E-3</v>
      </c>
      <c r="H225" s="131"/>
      <c r="I225" s="138">
        <v>1E-3</v>
      </c>
      <c r="J225" s="132">
        <v>133.05000000000001</v>
      </c>
      <c r="K225" s="131"/>
      <c r="L225" s="132">
        <v>0.13</v>
      </c>
      <c r="M225" s="131"/>
      <c r="N225" s="140"/>
      <c r="AA225" s="119"/>
      <c r="AB225" s="126"/>
      <c r="AC225" s="126"/>
      <c r="AE225" s="87" t="s">
        <v>466</v>
      </c>
      <c r="AI225" s="126"/>
    </row>
    <row r="226" spans="1:35" customFormat="1" ht="22.5" x14ac:dyDescent="0.2">
      <c r="A226" s="137"/>
      <c r="B226" s="128" t="s">
        <v>418</v>
      </c>
      <c r="C226" s="325" t="s">
        <v>419</v>
      </c>
      <c r="D226" s="325"/>
      <c r="E226" s="325"/>
      <c r="F226" s="130" t="s">
        <v>360</v>
      </c>
      <c r="G226" s="138">
        <v>3.0000000000000001E-3</v>
      </c>
      <c r="H226" s="131"/>
      <c r="I226" s="138">
        <v>3.0000000000000001E-3</v>
      </c>
      <c r="J226" s="154">
        <v>11500</v>
      </c>
      <c r="K226" s="131"/>
      <c r="L226" s="132">
        <v>34.5</v>
      </c>
      <c r="M226" s="131"/>
      <c r="N226" s="140"/>
      <c r="AA226" s="119"/>
      <c r="AB226" s="126"/>
      <c r="AC226" s="126"/>
      <c r="AE226" s="87" t="s">
        <v>419</v>
      </c>
      <c r="AI226" s="126"/>
    </row>
    <row r="227" spans="1:35" customFormat="1" ht="14.25" x14ac:dyDescent="0.2">
      <c r="A227" s="137"/>
      <c r="B227" s="128" t="s">
        <v>422</v>
      </c>
      <c r="C227" s="325" t="s">
        <v>423</v>
      </c>
      <c r="D227" s="325"/>
      <c r="E227" s="325"/>
      <c r="F227" s="130" t="s">
        <v>361</v>
      </c>
      <c r="G227" s="138">
        <v>3.9E-2</v>
      </c>
      <c r="H227" s="131"/>
      <c r="I227" s="138">
        <v>3.9E-2</v>
      </c>
      <c r="J227" s="132">
        <v>28.6</v>
      </c>
      <c r="K227" s="131"/>
      <c r="L227" s="132">
        <v>1.1200000000000001</v>
      </c>
      <c r="M227" s="131"/>
      <c r="N227" s="140"/>
      <c r="AA227" s="119"/>
      <c r="AB227" s="126"/>
      <c r="AC227" s="126"/>
      <c r="AE227" s="87" t="s">
        <v>423</v>
      </c>
      <c r="AI227" s="126"/>
    </row>
    <row r="228" spans="1:35" customFormat="1" ht="14.25" x14ac:dyDescent="0.2">
      <c r="A228" s="137"/>
      <c r="B228" s="128" t="s">
        <v>467</v>
      </c>
      <c r="C228" s="325" t="s">
        <v>468</v>
      </c>
      <c r="D228" s="325"/>
      <c r="E228" s="325"/>
      <c r="F228" s="130" t="s">
        <v>361</v>
      </c>
      <c r="G228" s="138">
        <v>1.2E-2</v>
      </c>
      <c r="H228" s="131"/>
      <c r="I228" s="138">
        <v>1.2E-2</v>
      </c>
      <c r="J228" s="132">
        <v>35.630000000000003</v>
      </c>
      <c r="K228" s="131"/>
      <c r="L228" s="132">
        <v>0.43</v>
      </c>
      <c r="M228" s="131"/>
      <c r="N228" s="140"/>
      <c r="AA228" s="119"/>
      <c r="AB228" s="126"/>
      <c r="AC228" s="126"/>
      <c r="AE228" s="87" t="s">
        <v>468</v>
      </c>
      <c r="AI228" s="126"/>
    </row>
    <row r="229" spans="1:35" customFormat="1" ht="14.25" x14ac:dyDescent="0.2">
      <c r="A229" s="137"/>
      <c r="B229" s="128" t="s">
        <v>424</v>
      </c>
      <c r="C229" s="325" t="s">
        <v>425</v>
      </c>
      <c r="D229" s="325"/>
      <c r="E229" s="325"/>
      <c r="F229" s="130" t="s">
        <v>426</v>
      </c>
      <c r="G229" s="133">
        <v>0.1</v>
      </c>
      <c r="H229" s="131"/>
      <c r="I229" s="133">
        <v>0.1</v>
      </c>
      <c r="J229" s="132">
        <v>39</v>
      </c>
      <c r="K229" s="131"/>
      <c r="L229" s="132">
        <v>3.9</v>
      </c>
      <c r="M229" s="131"/>
      <c r="N229" s="140"/>
      <c r="AA229" s="119"/>
      <c r="AB229" s="126"/>
      <c r="AC229" s="126"/>
      <c r="AE229" s="87" t="s">
        <v>425</v>
      </c>
      <c r="AI229" s="126"/>
    </row>
    <row r="230" spans="1:35" customFormat="1" ht="14.25" x14ac:dyDescent="0.2">
      <c r="A230" s="137"/>
      <c r="B230" s="128" t="s">
        <v>570</v>
      </c>
      <c r="C230" s="325" t="s">
        <v>571</v>
      </c>
      <c r="D230" s="325"/>
      <c r="E230" s="325"/>
      <c r="F230" s="130" t="s">
        <v>326</v>
      </c>
      <c r="G230" s="138">
        <v>6.0999999999999999E-2</v>
      </c>
      <c r="H230" s="131"/>
      <c r="I230" s="138">
        <v>6.0999999999999999E-2</v>
      </c>
      <c r="J230" s="132">
        <v>63</v>
      </c>
      <c r="K230" s="131"/>
      <c r="L230" s="132">
        <v>3.84</v>
      </c>
      <c r="M230" s="131"/>
      <c r="N230" s="140"/>
      <c r="AA230" s="119"/>
      <c r="AB230" s="126"/>
      <c r="AC230" s="126"/>
      <c r="AE230" s="87" t="s">
        <v>571</v>
      </c>
      <c r="AI230" s="126"/>
    </row>
    <row r="231" spans="1:35" customFormat="1" ht="22.5" x14ac:dyDescent="0.2">
      <c r="A231" s="137"/>
      <c r="B231" s="128" t="s">
        <v>427</v>
      </c>
      <c r="C231" s="325" t="s">
        <v>428</v>
      </c>
      <c r="D231" s="325"/>
      <c r="E231" s="325"/>
      <c r="F231" s="130" t="s">
        <v>429</v>
      </c>
      <c r="G231" s="134">
        <v>0.51</v>
      </c>
      <c r="H231" s="131"/>
      <c r="I231" s="134">
        <v>0.51</v>
      </c>
      <c r="J231" s="132">
        <v>1</v>
      </c>
      <c r="K231" s="131"/>
      <c r="L231" s="132">
        <v>0.51</v>
      </c>
      <c r="M231" s="131"/>
      <c r="N231" s="140"/>
      <c r="AA231" s="119"/>
      <c r="AB231" s="126"/>
      <c r="AC231" s="126"/>
      <c r="AE231" s="87" t="s">
        <v>428</v>
      </c>
      <c r="AI231" s="126"/>
    </row>
    <row r="232" spans="1:35" customFormat="1" ht="14.25" x14ac:dyDescent="0.2">
      <c r="A232" s="129"/>
      <c r="B232" s="128" t="s">
        <v>295</v>
      </c>
      <c r="C232" s="325" t="s">
        <v>23</v>
      </c>
      <c r="D232" s="325"/>
      <c r="E232" s="325"/>
      <c r="F232" s="130"/>
      <c r="G232" s="131"/>
      <c r="H232" s="131"/>
      <c r="I232" s="131"/>
      <c r="J232" s="132">
        <v>25.36</v>
      </c>
      <c r="K232" s="131"/>
      <c r="L232" s="132">
        <v>25.36</v>
      </c>
      <c r="M232" s="134">
        <v>59.58</v>
      </c>
      <c r="N232" s="135">
        <v>1511</v>
      </c>
      <c r="AA232" s="119"/>
      <c r="AB232" s="126"/>
      <c r="AC232" s="126"/>
      <c r="AF232" s="87" t="s">
        <v>23</v>
      </c>
      <c r="AI232" s="126"/>
    </row>
    <row r="233" spans="1:35" customFormat="1" ht="14.25" x14ac:dyDescent="0.2">
      <c r="A233" s="129"/>
      <c r="B233" s="128" t="s">
        <v>300</v>
      </c>
      <c r="C233" s="325" t="s">
        <v>4</v>
      </c>
      <c r="D233" s="325"/>
      <c r="E233" s="325"/>
      <c r="F233" s="130"/>
      <c r="G233" s="131"/>
      <c r="H233" s="131"/>
      <c r="I233" s="131"/>
      <c r="J233" s="132">
        <v>2.68</v>
      </c>
      <c r="K233" s="131"/>
      <c r="L233" s="132">
        <v>2.68</v>
      </c>
      <c r="M233" s="134">
        <v>15.64</v>
      </c>
      <c r="N233" s="136">
        <v>42</v>
      </c>
      <c r="AA233" s="119"/>
      <c r="AB233" s="126"/>
      <c r="AC233" s="126"/>
      <c r="AF233" s="87" t="s">
        <v>4</v>
      </c>
      <c r="AI233" s="126"/>
    </row>
    <row r="234" spans="1:35" customFormat="1" ht="14.25" x14ac:dyDescent="0.2">
      <c r="A234" s="129"/>
      <c r="B234" s="128" t="s">
        <v>301</v>
      </c>
      <c r="C234" s="325" t="s">
        <v>173</v>
      </c>
      <c r="D234" s="325"/>
      <c r="E234" s="325"/>
      <c r="F234" s="130"/>
      <c r="G234" s="131"/>
      <c r="H234" s="131"/>
      <c r="I234" s="131"/>
      <c r="J234" s="132">
        <v>0.26</v>
      </c>
      <c r="K234" s="131"/>
      <c r="L234" s="132">
        <v>0.26</v>
      </c>
      <c r="M234" s="134">
        <v>59.58</v>
      </c>
      <c r="N234" s="136">
        <v>15</v>
      </c>
      <c r="AA234" s="119"/>
      <c r="AB234" s="126"/>
      <c r="AC234" s="126"/>
      <c r="AF234" s="87" t="s">
        <v>173</v>
      </c>
      <c r="AI234" s="126"/>
    </row>
    <row r="235" spans="1:35" customFormat="1" ht="14.25" x14ac:dyDescent="0.2">
      <c r="A235" s="129"/>
      <c r="B235" s="128" t="s">
        <v>302</v>
      </c>
      <c r="C235" s="325" t="s">
        <v>319</v>
      </c>
      <c r="D235" s="325"/>
      <c r="E235" s="325"/>
      <c r="F235" s="130"/>
      <c r="G235" s="131"/>
      <c r="H235" s="131"/>
      <c r="I235" s="131"/>
      <c r="J235" s="132">
        <v>51.14</v>
      </c>
      <c r="K235" s="131"/>
      <c r="L235" s="132">
        <v>51.14</v>
      </c>
      <c r="M235" s="134">
        <v>8.9700000000000006</v>
      </c>
      <c r="N235" s="136">
        <v>459</v>
      </c>
      <c r="AA235" s="119"/>
      <c r="AB235" s="126"/>
      <c r="AC235" s="126"/>
      <c r="AF235" s="87" t="s">
        <v>319</v>
      </c>
      <c r="AI235" s="126"/>
    </row>
    <row r="236" spans="1:35" customFormat="1" ht="14.25" x14ac:dyDescent="0.2">
      <c r="A236" s="137"/>
      <c r="B236" s="128"/>
      <c r="C236" s="325" t="s">
        <v>297</v>
      </c>
      <c r="D236" s="325"/>
      <c r="E236" s="325"/>
      <c r="F236" s="130" t="s">
        <v>296</v>
      </c>
      <c r="G236" s="134">
        <v>2.73</v>
      </c>
      <c r="H236" s="131"/>
      <c r="I236" s="134">
        <v>2.73</v>
      </c>
      <c r="J236" s="139"/>
      <c r="K236" s="131"/>
      <c r="L236" s="139"/>
      <c r="M236" s="131"/>
      <c r="N236" s="140"/>
      <c r="AA236" s="119"/>
      <c r="AB236" s="126"/>
      <c r="AC236" s="126"/>
      <c r="AG236" s="87" t="s">
        <v>297</v>
      </c>
      <c r="AI236" s="126"/>
    </row>
    <row r="237" spans="1:35" customFormat="1" ht="14.25" x14ac:dyDescent="0.2">
      <c r="A237" s="137"/>
      <c r="B237" s="128"/>
      <c r="C237" s="325" t="s">
        <v>320</v>
      </c>
      <c r="D237" s="325"/>
      <c r="E237" s="325"/>
      <c r="F237" s="130" t="s">
        <v>296</v>
      </c>
      <c r="G237" s="134">
        <v>0.02</v>
      </c>
      <c r="H237" s="131"/>
      <c r="I237" s="134">
        <v>0.02</v>
      </c>
      <c r="J237" s="139"/>
      <c r="K237" s="131"/>
      <c r="L237" s="139"/>
      <c r="M237" s="131"/>
      <c r="N237" s="140"/>
      <c r="AA237" s="119"/>
      <c r="AB237" s="126"/>
      <c r="AC237" s="126"/>
      <c r="AG237" s="87" t="s">
        <v>320</v>
      </c>
      <c r="AI237" s="126"/>
    </row>
    <row r="238" spans="1:35" customFormat="1" ht="14.25" x14ac:dyDescent="0.2">
      <c r="A238" s="141"/>
      <c r="B238" s="128"/>
      <c r="C238" s="346" t="s">
        <v>298</v>
      </c>
      <c r="D238" s="346"/>
      <c r="E238" s="346"/>
      <c r="F238" s="142"/>
      <c r="G238" s="143"/>
      <c r="H238" s="143"/>
      <c r="I238" s="143"/>
      <c r="J238" s="144">
        <v>79.180000000000007</v>
      </c>
      <c r="K238" s="143"/>
      <c r="L238" s="144">
        <v>79.180000000000007</v>
      </c>
      <c r="M238" s="143"/>
      <c r="N238" s="145"/>
      <c r="AA238" s="119"/>
      <c r="AB238" s="126"/>
      <c r="AC238" s="126"/>
      <c r="AH238" s="87" t="s">
        <v>298</v>
      </c>
      <c r="AI238" s="126"/>
    </row>
    <row r="239" spans="1:35" customFormat="1" ht="14.25" x14ac:dyDescent="0.2">
      <c r="A239" s="137"/>
      <c r="B239" s="128"/>
      <c r="C239" s="325" t="s">
        <v>299</v>
      </c>
      <c r="D239" s="325"/>
      <c r="E239" s="325"/>
      <c r="F239" s="130"/>
      <c r="G239" s="131"/>
      <c r="H239" s="131"/>
      <c r="I239" s="131"/>
      <c r="J239" s="139"/>
      <c r="K239" s="131"/>
      <c r="L239" s="132">
        <v>25.62</v>
      </c>
      <c r="M239" s="131"/>
      <c r="N239" s="135">
        <v>1526</v>
      </c>
      <c r="AA239" s="119"/>
      <c r="AB239" s="126"/>
      <c r="AC239" s="126"/>
      <c r="AG239" s="87" t="s">
        <v>299</v>
      </c>
      <c r="AI239" s="126"/>
    </row>
    <row r="240" spans="1:35" customFormat="1" ht="22.5" x14ac:dyDescent="0.2">
      <c r="A240" s="137"/>
      <c r="B240" s="128" t="s">
        <v>321</v>
      </c>
      <c r="C240" s="325" t="s">
        <v>322</v>
      </c>
      <c r="D240" s="325"/>
      <c r="E240" s="325"/>
      <c r="F240" s="130" t="s">
        <v>172</v>
      </c>
      <c r="G240" s="146">
        <v>102</v>
      </c>
      <c r="H240" s="131"/>
      <c r="I240" s="146">
        <v>102</v>
      </c>
      <c r="J240" s="139"/>
      <c r="K240" s="131"/>
      <c r="L240" s="132">
        <v>26.13</v>
      </c>
      <c r="M240" s="131"/>
      <c r="N240" s="135">
        <v>1557</v>
      </c>
      <c r="AA240" s="119"/>
      <c r="AB240" s="126"/>
      <c r="AC240" s="126"/>
      <c r="AG240" s="87" t="s">
        <v>322</v>
      </c>
      <c r="AI240" s="126"/>
    </row>
    <row r="241" spans="1:35" customFormat="1" ht="22.5" x14ac:dyDescent="0.2">
      <c r="A241" s="137"/>
      <c r="B241" s="128" t="s">
        <v>323</v>
      </c>
      <c r="C241" s="325" t="s">
        <v>324</v>
      </c>
      <c r="D241" s="325"/>
      <c r="E241" s="325"/>
      <c r="F241" s="130" t="s">
        <v>172</v>
      </c>
      <c r="G241" s="146">
        <v>51</v>
      </c>
      <c r="H241" s="131"/>
      <c r="I241" s="146">
        <v>51</v>
      </c>
      <c r="J241" s="139"/>
      <c r="K241" s="131"/>
      <c r="L241" s="132">
        <v>13.07</v>
      </c>
      <c r="M241" s="131"/>
      <c r="N241" s="136">
        <v>778</v>
      </c>
      <c r="AA241" s="119"/>
      <c r="AB241" s="126"/>
      <c r="AC241" s="126"/>
      <c r="AG241" s="87" t="s">
        <v>324</v>
      </c>
      <c r="AI241" s="126"/>
    </row>
    <row r="242" spans="1:35" customFormat="1" ht="14.25" x14ac:dyDescent="0.2">
      <c r="A242" s="147"/>
      <c r="B242" s="197"/>
      <c r="C242" s="343" t="s">
        <v>171</v>
      </c>
      <c r="D242" s="343"/>
      <c r="E242" s="343"/>
      <c r="F242" s="121"/>
      <c r="G242" s="122"/>
      <c r="H242" s="122"/>
      <c r="I242" s="122"/>
      <c r="J242" s="124"/>
      <c r="K242" s="122"/>
      <c r="L242" s="148">
        <v>118.38</v>
      </c>
      <c r="M242" s="143"/>
      <c r="N242" s="149">
        <v>4347</v>
      </c>
      <c r="AA242" s="119"/>
      <c r="AB242" s="126"/>
      <c r="AC242" s="126"/>
      <c r="AI242" s="126" t="s">
        <v>171</v>
      </c>
    </row>
    <row r="243" spans="1:35" customFormat="1" ht="22.5" x14ac:dyDescent="0.2">
      <c r="A243" s="120" t="s">
        <v>334</v>
      </c>
      <c r="B243" s="196" t="s">
        <v>539</v>
      </c>
      <c r="C243" s="343" t="s">
        <v>572</v>
      </c>
      <c r="D243" s="343"/>
      <c r="E243" s="343"/>
      <c r="F243" s="121" t="s">
        <v>325</v>
      </c>
      <c r="G243" s="122"/>
      <c r="H243" s="122"/>
      <c r="I243" s="150">
        <v>1.65</v>
      </c>
      <c r="J243" s="124"/>
      <c r="K243" s="122"/>
      <c r="L243" s="124"/>
      <c r="M243" s="122"/>
      <c r="N243" s="125"/>
      <c r="AA243" s="119"/>
      <c r="AB243" s="126"/>
      <c r="AC243" s="126" t="s">
        <v>572</v>
      </c>
      <c r="AI243" s="126"/>
    </row>
    <row r="244" spans="1:35" customFormat="1" ht="14.25" x14ac:dyDescent="0.2">
      <c r="A244" s="137"/>
      <c r="B244" s="128" t="s">
        <v>541</v>
      </c>
      <c r="C244" s="325" t="s">
        <v>542</v>
      </c>
      <c r="D244" s="325"/>
      <c r="E244" s="325"/>
      <c r="F244" s="130" t="s">
        <v>296</v>
      </c>
      <c r="G244" s="134">
        <v>13.36</v>
      </c>
      <c r="H244" s="131"/>
      <c r="I244" s="138">
        <v>22.044</v>
      </c>
      <c r="J244" s="132">
        <v>9.4</v>
      </c>
      <c r="K244" s="131"/>
      <c r="L244" s="132">
        <v>207.21</v>
      </c>
      <c r="M244" s="131"/>
      <c r="N244" s="140"/>
      <c r="AA244" s="119"/>
      <c r="AB244" s="126"/>
      <c r="AC244" s="126"/>
      <c r="AE244" s="87" t="s">
        <v>542</v>
      </c>
      <c r="AI244" s="126"/>
    </row>
    <row r="245" spans="1:35" customFormat="1" ht="22.5" x14ac:dyDescent="0.2">
      <c r="A245" s="137"/>
      <c r="B245" s="128" t="s">
        <v>406</v>
      </c>
      <c r="C245" s="325" t="s">
        <v>407</v>
      </c>
      <c r="D245" s="325"/>
      <c r="E245" s="325"/>
      <c r="F245" s="130" t="s">
        <v>405</v>
      </c>
      <c r="G245" s="133">
        <v>0.2</v>
      </c>
      <c r="H245" s="131"/>
      <c r="I245" s="134">
        <v>0.33</v>
      </c>
      <c r="J245" s="132">
        <v>115.4</v>
      </c>
      <c r="K245" s="131"/>
      <c r="L245" s="132">
        <v>38.08</v>
      </c>
      <c r="M245" s="131"/>
      <c r="N245" s="140"/>
      <c r="AA245" s="119"/>
      <c r="AB245" s="126"/>
      <c r="AC245" s="126"/>
      <c r="AE245" s="87" t="s">
        <v>407</v>
      </c>
      <c r="AI245" s="126"/>
    </row>
    <row r="246" spans="1:35" customFormat="1" ht="22.5" x14ac:dyDescent="0.2">
      <c r="A246" s="137"/>
      <c r="B246" s="128" t="s">
        <v>543</v>
      </c>
      <c r="C246" s="325" t="s">
        <v>544</v>
      </c>
      <c r="D246" s="325"/>
      <c r="E246" s="325"/>
      <c r="F246" s="130" t="s">
        <v>405</v>
      </c>
      <c r="G246" s="134">
        <v>3.13</v>
      </c>
      <c r="H246" s="131"/>
      <c r="I246" s="152">
        <v>5.1645000000000003</v>
      </c>
      <c r="J246" s="132">
        <v>0.9</v>
      </c>
      <c r="K246" s="131"/>
      <c r="L246" s="132">
        <v>4.6500000000000004</v>
      </c>
      <c r="M246" s="131"/>
      <c r="N246" s="140"/>
      <c r="AA246" s="119"/>
      <c r="AB246" s="126"/>
      <c r="AC246" s="126"/>
      <c r="AE246" s="87" t="s">
        <v>544</v>
      </c>
      <c r="AI246" s="126"/>
    </row>
    <row r="247" spans="1:35" customFormat="1" ht="22.5" x14ac:dyDescent="0.2">
      <c r="A247" s="137"/>
      <c r="B247" s="128" t="s">
        <v>545</v>
      </c>
      <c r="C247" s="325" t="s">
        <v>546</v>
      </c>
      <c r="D247" s="325"/>
      <c r="E247" s="325"/>
      <c r="F247" s="130" t="s">
        <v>405</v>
      </c>
      <c r="G247" s="134">
        <v>3.13</v>
      </c>
      <c r="H247" s="131"/>
      <c r="I247" s="152">
        <v>5.1645000000000003</v>
      </c>
      <c r="J247" s="132">
        <v>3.28</v>
      </c>
      <c r="K247" s="131"/>
      <c r="L247" s="132">
        <v>16.940000000000001</v>
      </c>
      <c r="M247" s="131"/>
      <c r="N247" s="140"/>
      <c r="AA247" s="119"/>
      <c r="AB247" s="126"/>
      <c r="AC247" s="126"/>
      <c r="AE247" s="87" t="s">
        <v>546</v>
      </c>
      <c r="AI247" s="126"/>
    </row>
    <row r="248" spans="1:35" customFormat="1" ht="14.25" x14ac:dyDescent="0.2">
      <c r="A248" s="137"/>
      <c r="B248" s="128" t="s">
        <v>547</v>
      </c>
      <c r="C248" s="325" t="s">
        <v>548</v>
      </c>
      <c r="D248" s="325"/>
      <c r="E248" s="325"/>
      <c r="F248" s="130" t="s">
        <v>405</v>
      </c>
      <c r="G248" s="134">
        <v>4.18</v>
      </c>
      <c r="H248" s="131"/>
      <c r="I248" s="138">
        <v>6.8970000000000002</v>
      </c>
      <c r="J248" s="132">
        <v>142.69999999999999</v>
      </c>
      <c r="K248" s="131"/>
      <c r="L248" s="132">
        <v>984.2</v>
      </c>
      <c r="M248" s="131"/>
      <c r="N248" s="140"/>
      <c r="AA248" s="119"/>
      <c r="AB248" s="126"/>
      <c r="AC248" s="126"/>
      <c r="AE248" s="87" t="s">
        <v>548</v>
      </c>
      <c r="AI248" s="126"/>
    </row>
    <row r="249" spans="1:35" customFormat="1" ht="22.5" x14ac:dyDescent="0.2">
      <c r="A249" s="137"/>
      <c r="B249" s="128" t="s">
        <v>408</v>
      </c>
      <c r="C249" s="325" t="s">
        <v>409</v>
      </c>
      <c r="D249" s="325"/>
      <c r="E249" s="325"/>
      <c r="F249" s="130" t="s">
        <v>405</v>
      </c>
      <c r="G249" s="133">
        <v>0.2</v>
      </c>
      <c r="H249" s="131"/>
      <c r="I249" s="134">
        <v>0.33</v>
      </c>
      <c r="J249" s="132">
        <v>65.709999999999994</v>
      </c>
      <c r="K249" s="131"/>
      <c r="L249" s="132">
        <v>21.68</v>
      </c>
      <c r="M249" s="131"/>
      <c r="N249" s="140"/>
      <c r="AA249" s="119"/>
      <c r="AB249" s="126"/>
      <c r="AC249" s="126"/>
      <c r="AE249" s="87" t="s">
        <v>409</v>
      </c>
      <c r="AI249" s="126"/>
    </row>
    <row r="250" spans="1:35" customFormat="1" ht="14.25" x14ac:dyDescent="0.2">
      <c r="A250" s="137"/>
      <c r="B250" s="128" t="s">
        <v>480</v>
      </c>
      <c r="C250" s="325" t="s">
        <v>481</v>
      </c>
      <c r="D250" s="325"/>
      <c r="E250" s="325"/>
      <c r="F250" s="130" t="s">
        <v>374</v>
      </c>
      <c r="G250" s="138">
        <v>0.245</v>
      </c>
      <c r="H250" s="131"/>
      <c r="I250" s="151">
        <v>0.40425</v>
      </c>
      <c r="J250" s="132">
        <v>6.9</v>
      </c>
      <c r="K250" s="131"/>
      <c r="L250" s="132">
        <v>2.79</v>
      </c>
      <c r="M250" s="131"/>
      <c r="N250" s="140"/>
      <c r="AA250" s="119"/>
      <c r="AB250" s="126"/>
      <c r="AC250" s="126"/>
      <c r="AE250" s="87" t="s">
        <v>481</v>
      </c>
      <c r="AI250" s="126"/>
    </row>
    <row r="251" spans="1:35" customFormat="1" ht="22.5" x14ac:dyDescent="0.2">
      <c r="A251" s="137"/>
      <c r="B251" s="128" t="s">
        <v>549</v>
      </c>
      <c r="C251" s="325" t="s">
        <v>550</v>
      </c>
      <c r="D251" s="325"/>
      <c r="E251" s="325"/>
      <c r="F251" s="130" t="s">
        <v>360</v>
      </c>
      <c r="G251" s="152">
        <v>5.0000000000000001E-4</v>
      </c>
      <c r="H251" s="131"/>
      <c r="I251" s="204">
        <v>8.25E-4</v>
      </c>
      <c r="J251" s="154">
        <v>68050</v>
      </c>
      <c r="K251" s="131"/>
      <c r="L251" s="132">
        <v>56.14</v>
      </c>
      <c r="M251" s="131"/>
      <c r="N251" s="140"/>
      <c r="AA251" s="119"/>
      <c r="AB251" s="126"/>
      <c r="AC251" s="126"/>
      <c r="AE251" s="87" t="s">
        <v>550</v>
      </c>
      <c r="AI251" s="126"/>
    </row>
    <row r="252" spans="1:35" customFormat="1" ht="14.25" x14ac:dyDescent="0.2">
      <c r="A252" s="137"/>
      <c r="B252" s="128" t="s">
        <v>551</v>
      </c>
      <c r="C252" s="325" t="s">
        <v>552</v>
      </c>
      <c r="D252" s="325"/>
      <c r="E252" s="325"/>
      <c r="F252" s="130" t="s">
        <v>360</v>
      </c>
      <c r="G252" s="151">
        <v>2.8800000000000002E-3</v>
      </c>
      <c r="H252" s="131"/>
      <c r="I252" s="204">
        <v>4.7520000000000001E-3</v>
      </c>
      <c r="J252" s="154">
        <v>7826.9</v>
      </c>
      <c r="K252" s="131"/>
      <c r="L252" s="132">
        <v>37.19</v>
      </c>
      <c r="M252" s="131"/>
      <c r="N252" s="140"/>
      <c r="AA252" s="119"/>
      <c r="AB252" s="126"/>
      <c r="AC252" s="126"/>
      <c r="AE252" s="87" t="s">
        <v>552</v>
      </c>
      <c r="AI252" s="126"/>
    </row>
    <row r="253" spans="1:35" customFormat="1" ht="22.5" x14ac:dyDescent="0.2">
      <c r="A253" s="137"/>
      <c r="B253" s="128" t="s">
        <v>427</v>
      </c>
      <c r="C253" s="325" t="s">
        <v>428</v>
      </c>
      <c r="D253" s="325"/>
      <c r="E253" s="325"/>
      <c r="F253" s="130" t="s">
        <v>429</v>
      </c>
      <c r="G253" s="134">
        <v>2.5099999999999998</v>
      </c>
      <c r="H253" s="131"/>
      <c r="I253" s="152">
        <v>4.1414999999999997</v>
      </c>
      <c r="J253" s="132">
        <v>1</v>
      </c>
      <c r="K253" s="131"/>
      <c r="L253" s="132">
        <v>4.1399999999999997</v>
      </c>
      <c r="M253" s="131"/>
      <c r="N253" s="140"/>
      <c r="AA253" s="119"/>
      <c r="AB253" s="126"/>
      <c r="AC253" s="126"/>
      <c r="AE253" s="87" t="s">
        <v>428</v>
      </c>
      <c r="AI253" s="126"/>
    </row>
    <row r="254" spans="1:35" customFormat="1" ht="14.25" x14ac:dyDescent="0.2">
      <c r="A254" s="129"/>
      <c r="B254" s="128" t="s">
        <v>295</v>
      </c>
      <c r="C254" s="325" t="s">
        <v>23</v>
      </c>
      <c r="D254" s="325"/>
      <c r="E254" s="325"/>
      <c r="F254" s="130"/>
      <c r="G254" s="131"/>
      <c r="H254" s="131"/>
      <c r="I254" s="131"/>
      <c r="J254" s="132">
        <v>125.58</v>
      </c>
      <c r="K254" s="131"/>
      <c r="L254" s="132">
        <v>207.21</v>
      </c>
      <c r="M254" s="134">
        <v>59.58</v>
      </c>
      <c r="N254" s="135">
        <v>12346</v>
      </c>
      <c r="AA254" s="119"/>
      <c r="AB254" s="126"/>
      <c r="AC254" s="126"/>
      <c r="AF254" s="87" t="s">
        <v>23</v>
      </c>
      <c r="AI254" s="126"/>
    </row>
    <row r="255" spans="1:35" customFormat="1" ht="14.25" x14ac:dyDescent="0.2">
      <c r="A255" s="129"/>
      <c r="B255" s="128" t="s">
        <v>300</v>
      </c>
      <c r="C255" s="325" t="s">
        <v>4</v>
      </c>
      <c r="D255" s="325"/>
      <c r="E255" s="325"/>
      <c r="F255" s="130"/>
      <c r="G255" s="131"/>
      <c r="H255" s="131"/>
      <c r="I255" s="131"/>
      <c r="J255" s="132">
        <v>645.79999999999995</v>
      </c>
      <c r="K255" s="131"/>
      <c r="L255" s="154">
        <v>1065.57</v>
      </c>
      <c r="M255" s="134">
        <v>15.64</v>
      </c>
      <c r="N255" s="135">
        <v>16666</v>
      </c>
      <c r="AA255" s="119"/>
      <c r="AB255" s="126"/>
      <c r="AC255" s="126"/>
      <c r="AF255" s="87" t="s">
        <v>4</v>
      </c>
      <c r="AI255" s="126"/>
    </row>
    <row r="256" spans="1:35" customFormat="1" ht="14.25" x14ac:dyDescent="0.2">
      <c r="A256" s="129"/>
      <c r="B256" s="128" t="s">
        <v>301</v>
      </c>
      <c r="C256" s="325" t="s">
        <v>173</v>
      </c>
      <c r="D256" s="325"/>
      <c r="E256" s="325"/>
      <c r="F256" s="130"/>
      <c r="G256" s="131"/>
      <c r="H256" s="131"/>
      <c r="I256" s="131"/>
      <c r="J256" s="132">
        <v>61.45</v>
      </c>
      <c r="K256" s="131"/>
      <c r="L256" s="132">
        <v>101.39</v>
      </c>
      <c r="M256" s="134">
        <v>59.58</v>
      </c>
      <c r="N256" s="135">
        <v>6041</v>
      </c>
      <c r="AA256" s="119"/>
      <c r="AB256" s="126"/>
      <c r="AC256" s="126"/>
      <c r="AF256" s="87" t="s">
        <v>173</v>
      </c>
      <c r="AI256" s="126"/>
    </row>
    <row r="257" spans="1:35" customFormat="1" ht="14.25" x14ac:dyDescent="0.2">
      <c r="A257" s="129"/>
      <c r="B257" s="128" t="s">
        <v>302</v>
      </c>
      <c r="C257" s="325" t="s">
        <v>319</v>
      </c>
      <c r="D257" s="325"/>
      <c r="E257" s="325"/>
      <c r="F257" s="130"/>
      <c r="G257" s="131"/>
      <c r="H257" s="131"/>
      <c r="I257" s="131"/>
      <c r="J257" s="132">
        <v>60.77</v>
      </c>
      <c r="K257" s="131"/>
      <c r="L257" s="132">
        <v>100.27</v>
      </c>
      <c r="M257" s="134">
        <v>8.9700000000000006</v>
      </c>
      <c r="N257" s="136">
        <v>899</v>
      </c>
      <c r="AA257" s="119"/>
      <c r="AB257" s="126"/>
      <c r="AC257" s="126"/>
      <c r="AF257" s="87" t="s">
        <v>319</v>
      </c>
      <c r="AI257" s="126"/>
    </row>
    <row r="258" spans="1:35" customFormat="1" ht="14.25" x14ac:dyDescent="0.2">
      <c r="A258" s="137"/>
      <c r="B258" s="128"/>
      <c r="C258" s="325" t="s">
        <v>297</v>
      </c>
      <c r="D258" s="325"/>
      <c r="E258" s="325"/>
      <c r="F258" s="130" t="s">
        <v>296</v>
      </c>
      <c r="G258" s="134">
        <v>13.36</v>
      </c>
      <c r="H258" s="131"/>
      <c r="I258" s="138">
        <v>22.044</v>
      </c>
      <c r="J258" s="139"/>
      <c r="K258" s="131"/>
      <c r="L258" s="139"/>
      <c r="M258" s="131"/>
      <c r="N258" s="140"/>
      <c r="AA258" s="119"/>
      <c r="AB258" s="126"/>
      <c r="AC258" s="126"/>
      <c r="AG258" s="87" t="s">
        <v>297</v>
      </c>
      <c r="AI258" s="126"/>
    </row>
    <row r="259" spans="1:35" customFormat="1" ht="14.25" x14ac:dyDescent="0.2">
      <c r="A259" s="137"/>
      <c r="B259" s="128"/>
      <c r="C259" s="325" t="s">
        <v>320</v>
      </c>
      <c r="D259" s="325"/>
      <c r="E259" s="325"/>
      <c r="F259" s="130" t="s">
        <v>296</v>
      </c>
      <c r="G259" s="134">
        <v>4.58</v>
      </c>
      <c r="H259" s="131"/>
      <c r="I259" s="138">
        <v>7.5570000000000004</v>
      </c>
      <c r="J259" s="139"/>
      <c r="K259" s="131"/>
      <c r="L259" s="139"/>
      <c r="M259" s="131"/>
      <c r="N259" s="140"/>
      <c r="AA259" s="119"/>
      <c r="AB259" s="126"/>
      <c r="AC259" s="126"/>
      <c r="AG259" s="87" t="s">
        <v>320</v>
      </c>
      <c r="AI259" s="126"/>
    </row>
    <row r="260" spans="1:35" customFormat="1" ht="14.25" x14ac:dyDescent="0.2">
      <c r="A260" s="141"/>
      <c r="B260" s="128"/>
      <c r="C260" s="346" t="s">
        <v>298</v>
      </c>
      <c r="D260" s="346"/>
      <c r="E260" s="346"/>
      <c r="F260" s="142"/>
      <c r="G260" s="143"/>
      <c r="H260" s="143"/>
      <c r="I260" s="143"/>
      <c r="J260" s="144">
        <v>832.15</v>
      </c>
      <c r="K260" s="143"/>
      <c r="L260" s="155">
        <v>1373.05</v>
      </c>
      <c r="M260" s="143"/>
      <c r="N260" s="145"/>
      <c r="AA260" s="119"/>
      <c r="AB260" s="126"/>
      <c r="AC260" s="126"/>
      <c r="AH260" s="87" t="s">
        <v>298</v>
      </c>
      <c r="AI260" s="126"/>
    </row>
    <row r="261" spans="1:35" customFormat="1" ht="14.25" x14ac:dyDescent="0.2">
      <c r="A261" s="137"/>
      <c r="B261" s="128"/>
      <c r="C261" s="325" t="s">
        <v>299</v>
      </c>
      <c r="D261" s="325"/>
      <c r="E261" s="325"/>
      <c r="F261" s="130"/>
      <c r="G261" s="131"/>
      <c r="H261" s="131"/>
      <c r="I261" s="131"/>
      <c r="J261" s="139"/>
      <c r="K261" s="131"/>
      <c r="L261" s="132">
        <v>308.60000000000002</v>
      </c>
      <c r="M261" s="131"/>
      <c r="N261" s="135">
        <v>18387</v>
      </c>
      <c r="AA261" s="119"/>
      <c r="AB261" s="126"/>
      <c r="AC261" s="126"/>
      <c r="AG261" s="87" t="s">
        <v>299</v>
      </c>
      <c r="AI261" s="126"/>
    </row>
    <row r="262" spans="1:35" customFormat="1" ht="22.5" x14ac:dyDescent="0.2">
      <c r="A262" s="137"/>
      <c r="B262" s="128" t="s">
        <v>321</v>
      </c>
      <c r="C262" s="325" t="s">
        <v>322</v>
      </c>
      <c r="D262" s="325"/>
      <c r="E262" s="325"/>
      <c r="F262" s="130" t="s">
        <v>172</v>
      </c>
      <c r="G262" s="146">
        <v>102</v>
      </c>
      <c r="H262" s="131"/>
      <c r="I262" s="146">
        <v>102</v>
      </c>
      <c r="J262" s="139"/>
      <c r="K262" s="131"/>
      <c r="L262" s="132">
        <v>314.77</v>
      </c>
      <c r="M262" s="131"/>
      <c r="N262" s="135">
        <v>18755</v>
      </c>
      <c r="AA262" s="119"/>
      <c r="AB262" s="126"/>
      <c r="AC262" s="126"/>
      <c r="AG262" s="87" t="s">
        <v>322</v>
      </c>
      <c r="AI262" s="126"/>
    </row>
    <row r="263" spans="1:35" customFormat="1" ht="22.5" x14ac:dyDescent="0.2">
      <c r="A263" s="137"/>
      <c r="B263" s="128" t="s">
        <v>323</v>
      </c>
      <c r="C263" s="325" t="s">
        <v>324</v>
      </c>
      <c r="D263" s="325"/>
      <c r="E263" s="325"/>
      <c r="F263" s="130" t="s">
        <v>172</v>
      </c>
      <c r="G263" s="146">
        <v>51</v>
      </c>
      <c r="H263" s="131"/>
      <c r="I263" s="146">
        <v>51</v>
      </c>
      <c r="J263" s="139"/>
      <c r="K263" s="131"/>
      <c r="L263" s="132">
        <v>157.38999999999999</v>
      </c>
      <c r="M263" s="131"/>
      <c r="N263" s="135">
        <v>9377</v>
      </c>
      <c r="AA263" s="119"/>
      <c r="AB263" s="126"/>
      <c r="AC263" s="126"/>
      <c r="AG263" s="87" t="s">
        <v>324</v>
      </c>
      <c r="AI263" s="126"/>
    </row>
    <row r="264" spans="1:35" customFormat="1" ht="14.25" x14ac:dyDescent="0.2">
      <c r="A264" s="147"/>
      <c r="B264" s="197"/>
      <c r="C264" s="343" t="s">
        <v>171</v>
      </c>
      <c r="D264" s="343"/>
      <c r="E264" s="343"/>
      <c r="F264" s="121"/>
      <c r="G264" s="122"/>
      <c r="H264" s="122"/>
      <c r="I264" s="122"/>
      <c r="J264" s="124"/>
      <c r="K264" s="122"/>
      <c r="L264" s="156">
        <v>1845.21</v>
      </c>
      <c r="M264" s="143"/>
      <c r="N264" s="149">
        <v>58043</v>
      </c>
      <c r="AA264" s="119"/>
      <c r="AB264" s="126"/>
      <c r="AC264" s="126"/>
      <c r="AI264" s="126" t="s">
        <v>171</v>
      </c>
    </row>
    <row r="265" spans="1:35" customFormat="1" ht="14.25" x14ac:dyDescent="0.2">
      <c r="A265" s="120" t="s">
        <v>335</v>
      </c>
      <c r="B265" s="196" t="s">
        <v>573</v>
      </c>
      <c r="C265" s="343" t="s">
        <v>574</v>
      </c>
      <c r="D265" s="343"/>
      <c r="E265" s="343"/>
      <c r="F265" s="121" t="s">
        <v>326</v>
      </c>
      <c r="G265" s="122"/>
      <c r="H265" s="122"/>
      <c r="I265" s="153">
        <v>0.6</v>
      </c>
      <c r="J265" s="124"/>
      <c r="K265" s="122"/>
      <c r="L265" s="124"/>
      <c r="M265" s="122"/>
      <c r="N265" s="125"/>
      <c r="AA265" s="119"/>
      <c r="AB265" s="126"/>
      <c r="AC265" s="126" t="s">
        <v>574</v>
      </c>
      <c r="AI265" s="126"/>
    </row>
    <row r="266" spans="1:35" customFormat="1" ht="14.25" x14ac:dyDescent="0.2">
      <c r="A266" s="137"/>
      <c r="B266" s="128" t="s">
        <v>541</v>
      </c>
      <c r="C266" s="325" t="s">
        <v>542</v>
      </c>
      <c r="D266" s="325"/>
      <c r="E266" s="325"/>
      <c r="F266" s="130" t="s">
        <v>296</v>
      </c>
      <c r="G266" s="133">
        <v>10.4</v>
      </c>
      <c r="H266" s="131"/>
      <c r="I266" s="134">
        <v>6.24</v>
      </c>
      <c r="J266" s="132">
        <v>9.4</v>
      </c>
      <c r="K266" s="131"/>
      <c r="L266" s="132">
        <v>58.66</v>
      </c>
      <c r="M266" s="131"/>
      <c r="N266" s="140"/>
      <c r="AA266" s="119"/>
      <c r="AB266" s="126"/>
      <c r="AC266" s="126"/>
      <c r="AE266" s="87" t="s">
        <v>542</v>
      </c>
      <c r="AI266" s="126"/>
    </row>
    <row r="267" spans="1:35" customFormat="1" ht="22.5" x14ac:dyDescent="0.2">
      <c r="A267" s="137"/>
      <c r="B267" s="128" t="s">
        <v>427</v>
      </c>
      <c r="C267" s="325" t="s">
        <v>428</v>
      </c>
      <c r="D267" s="325"/>
      <c r="E267" s="325"/>
      <c r="F267" s="130" t="s">
        <v>429</v>
      </c>
      <c r="G267" s="134">
        <v>1.96</v>
      </c>
      <c r="H267" s="131"/>
      <c r="I267" s="138">
        <v>1.1759999999999999</v>
      </c>
      <c r="J267" s="132">
        <v>1</v>
      </c>
      <c r="K267" s="131"/>
      <c r="L267" s="132">
        <v>1.18</v>
      </c>
      <c r="M267" s="131"/>
      <c r="N267" s="140"/>
      <c r="AA267" s="119"/>
      <c r="AB267" s="126"/>
      <c r="AC267" s="126"/>
      <c r="AE267" s="87" t="s">
        <v>428</v>
      </c>
      <c r="AI267" s="126"/>
    </row>
    <row r="268" spans="1:35" customFormat="1" ht="14.25" x14ac:dyDescent="0.2">
      <c r="A268" s="129"/>
      <c r="B268" s="128" t="s">
        <v>295</v>
      </c>
      <c r="C268" s="325" t="s">
        <v>23</v>
      </c>
      <c r="D268" s="325"/>
      <c r="E268" s="325"/>
      <c r="F268" s="130"/>
      <c r="G268" s="131"/>
      <c r="H268" s="131"/>
      <c r="I268" s="131"/>
      <c r="J268" s="132">
        <v>97.76</v>
      </c>
      <c r="K268" s="131"/>
      <c r="L268" s="132">
        <v>58.66</v>
      </c>
      <c r="M268" s="134">
        <v>59.58</v>
      </c>
      <c r="N268" s="135">
        <v>3495</v>
      </c>
      <c r="AA268" s="119"/>
      <c r="AB268" s="126"/>
      <c r="AC268" s="126"/>
      <c r="AF268" s="87" t="s">
        <v>23</v>
      </c>
      <c r="AI268" s="126"/>
    </row>
    <row r="269" spans="1:35" customFormat="1" ht="14.25" x14ac:dyDescent="0.2">
      <c r="A269" s="129"/>
      <c r="B269" s="128" t="s">
        <v>302</v>
      </c>
      <c r="C269" s="325" t="s">
        <v>319</v>
      </c>
      <c r="D269" s="325"/>
      <c r="E269" s="325"/>
      <c r="F269" s="130"/>
      <c r="G269" s="131"/>
      <c r="H269" s="131"/>
      <c r="I269" s="131"/>
      <c r="J269" s="132">
        <v>1.96</v>
      </c>
      <c r="K269" s="131"/>
      <c r="L269" s="132">
        <v>1.18</v>
      </c>
      <c r="M269" s="134">
        <v>8.9700000000000006</v>
      </c>
      <c r="N269" s="136">
        <v>11</v>
      </c>
      <c r="AA269" s="119"/>
      <c r="AB269" s="126"/>
      <c r="AC269" s="126"/>
      <c r="AF269" s="87" t="s">
        <v>319</v>
      </c>
      <c r="AI269" s="126"/>
    </row>
    <row r="270" spans="1:35" customFormat="1" ht="14.25" x14ac:dyDescent="0.2">
      <c r="A270" s="137"/>
      <c r="B270" s="128"/>
      <c r="C270" s="325" t="s">
        <v>297</v>
      </c>
      <c r="D270" s="325"/>
      <c r="E270" s="325"/>
      <c r="F270" s="130" t="s">
        <v>296</v>
      </c>
      <c r="G270" s="133">
        <v>10.4</v>
      </c>
      <c r="H270" s="131"/>
      <c r="I270" s="134">
        <v>6.24</v>
      </c>
      <c r="J270" s="139"/>
      <c r="K270" s="131"/>
      <c r="L270" s="139"/>
      <c r="M270" s="131"/>
      <c r="N270" s="140"/>
      <c r="AA270" s="119"/>
      <c r="AB270" s="126"/>
      <c r="AC270" s="126"/>
      <c r="AG270" s="87" t="s">
        <v>297</v>
      </c>
      <c r="AI270" s="126"/>
    </row>
    <row r="271" spans="1:35" customFormat="1" ht="14.25" x14ac:dyDescent="0.2">
      <c r="A271" s="141"/>
      <c r="B271" s="128"/>
      <c r="C271" s="346" t="s">
        <v>298</v>
      </c>
      <c r="D271" s="346"/>
      <c r="E271" s="346"/>
      <c r="F271" s="142"/>
      <c r="G271" s="143"/>
      <c r="H271" s="143"/>
      <c r="I271" s="143"/>
      <c r="J271" s="144">
        <v>99.72</v>
      </c>
      <c r="K271" s="143"/>
      <c r="L271" s="144">
        <v>59.84</v>
      </c>
      <c r="M271" s="143"/>
      <c r="N271" s="145"/>
      <c r="AA271" s="119"/>
      <c r="AB271" s="126"/>
      <c r="AC271" s="126"/>
      <c r="AH271" s="87" t="s">
        <v>298</v>
      </c>
      <c r="AI271" s="126"/>
    </row>
    <row r="272" spans="1:35" customFormat="1" ht="14.25" x14ac:dyDescent="0.2">
      <c r="A272" s="137"/>
      <c r="B272" s="128"/>
      <c r="C272" s="325" t="s">
        <v>299</v>
      </c>
      <c r="D272" s="325"/>
      <c r="E272" s="325"/>
      <c r="F272" s="130"/>
      <c r="G272" s="131"/>
      <c r="H272" s="131"/>
      <c r="I272" s="131"/>
      <c r="J272" s="139"/>
      <c r="K272" s="131"/>
      <c r="L272" s="132">
        <v>58.66</v>
      </c>
      <c r="M272" s="131"/>
      <c r="N272" s="135">
        <v>3495</v>
      </c>
      <c r="AA272" s="119"/>
      <c r="AB272" s="126"/>
      <c r="AC272" s="126"/>
      <c r="AG272" s="87" t="s">
        <v>299</v>
      </c>
      <c r="AI272" s="126"/>
    </row>
    <row r="273" spans="1:35" customFormat="1" ht="22.5" x14ac:dyDescent="0.2">
      <c r="A273" s="137"/>
      <c r="B273" s="128" t="s">
        <v>321</v>
      </c>
      <c r="C273" s="325" t="s">
        <v>322</v>
      </c>
      <c r="D273" s="325"/>
      <c r="E273" s="325"/>
      <c r="F273" s="130" t="s">
        <v>172</v>
      </c>
      <c r="G273" s="146">
        <v>102</v>
      </c>
      <c r="H273" s="131"/>
      <c r="I273" s="146">
        <v>102</v>
      </c>
      <c r="J273" s="139"/>
      <c r="K273" s="131"/>
      <c r="L273" s="132">
        <v>59.83</v>
      </c>
      <c r="M273" s="131"/>
      <c r="N273" s="135">
        <v>3565</v>
      </c>
      <c r="AA273" s="119"/>
      <c r="AB273" s="126"/>
      <c r="AC273" s="126"/>
      <c r="AG273" s="87" t="s">
        <v>322</v>
      </c>
      <c r="AI273" s="126"/>
    </row>
    <row r="274" spans="1:35" customFormat="1" ht="22.5" x14ac:dyDescent="0.2">
      <c r="A274" s="137"/>
      <c r="B274" s="128" t="s">
        <v>323</v>
      </c>
      <c r="C274" s="325" t="s">
        <v>324</v>
      </c>
      <c r="D274" s="325"/>
      <c r="E274" s="325"/>
      <c r="F274" s="130" t="s">
        <v>172</v>
      </c>
      <c r="G274" s="146">
        <v>51</v>
      </c>
      <c r="H274" s="131"/>
      <c r="I274" s="146">
        <v>51</v>
      </c>
      <c r="J274" s="139"/>
      <c r="K274" s="131"/>
      <c r="L274" s="132">
        <v>29.92</v>
      </c>
      <c r="M274" s="131"/>
      <c r="N274" s="135">
        <v>1782</v>
      </c>
      <c r="AA274" s="119"/>
      <c r="AB274" s="126"/>
      <c r="AC274" s="126"/>
      <c r="AG274" s="87" t="s">
        <v>324</v>
      </c>
      <c r="AI274" s="126"/>
    </row>
    <row r="275" spans="1:35" customFormat="1" ht="14.25" x14ac:dyDescent="0.2">
      <c r="A275" s="147"/>
      <c r="B275" s="197"/>
      <c r="C275" s="343" t="s">
        <v>171</v>
      </c>
      <c r="D275" s="343"/>
      <c r="E275" s="343"/>
      <c r="F275" s="121"/>
      <c r="G275" s="122"/>
      <c r="H275" s="122"/>
      <c r="I275" s="122"/>
      <c r="J275" s="124"/>
      <c r="K275" s="122"/>
      <c r="L275" s="148">
        <v>149.59</v>
      </c>
      <c r="M275" s="143"/>
      <c r="N275" s="149">
        <v>8853</v>
      </c>
      <c r="AA275" s="119"/>
      <c r="AB275" s="126"/>
      <c r="AC275" s="126"/>
      <c r="AI275" s="126" t="s">
        <v>171</v>
      </c>
    </row>
    <row r="276" spans="1:35" customFormat="1" ht="33.75" x14ac:dyDescent="0.2">
      <c r="A276" s="120" t="s">
        <v>336</v>
      </c>
      <c r="B276" s="196" t="s">
        <v>575</v>
      </c>
      <c r="C276" s="343" t="s">
        <v>576</v>
      </c>
      <c r="D276" s="343"/>
      <c r="E276" s="343"/>
      <c r="F276" s="121" t="s">
        <v>325</v>
      </c>
      <c r="G276" s="122"/>
      <c r="H276" s="122"/>
      <c r="I276" s="150">
        <v>0.15</v>
      </c>
      <c r="J276" s="124"/>
      <c r="K276" s="122"/>
      <c r="L276" s="124"/>
      <c r="M276" s="122"/>
      <c r="N276" s="125"/>
      <c r="AA276" s="119"/>
      <c r="AB276" s="126"/>
      <c r="AC276" s="126" t="s">
        <v>576</v>
      </c>
      <c r="AI276" s="126"/>
    </row>
    <row r="277" spans="1:35" customFormat="1" ht="14.25" x14ac:dyDescent="0.2">
      <c r="A277" s="137"/>
      <c r="B277" s="128" t="s">
        <v>541</v>
      </c>
      <c r="C277" s="325" t="s">
        <v>542</v>
      </c>
      <c r="D277" s="325"/>
      <c r="E277" s="325"/>
      <c r="F277" s="130" t="s">
        <v>296</v>
      </c>
      <c r="G277" s="133">
        <v>16.5</v>
      </c>
      <c r="H277" s="131"/>
      <c r="I277" s="138">
        <v>2.4750000000000001</v>
      </c>
      <c r="J277" s="132">
        <v>9.4</v>
      </c>
      <c r="K277" s="131"/>
      <c r="L277" s="132">
        <v>23.27</v>
      </c>
      <c r="M277" s="131"/>
      <c r="N277" s="140"/>
      <c r="AA277" s="119"/>
      <c r="AB277" s="126"/>
      <c r="AC277" s="126"/>
      <c r="AE277" s="87" t="s">
        <v>542</v>
      </c>
      <c r="AI277" s="126"/>
    </row>
    <row r="278" spans="1:35" customFormat="1" ht="22.5" x14ac:dyDescent="0.2">
      <c r="A278" s="137"/>
      <c r="B278" s="128" t="s">
        <v>406</v>
      </c>
      <c r="C278" s="325" t="s">
        <v>407</v>
      </c>
      <c r="D278" s="325"/>
      <c r="E278" s="325"/>
      <c r="F278" s="130" t="s">
        <v>405</v>
      </c>
      <c r="G278" s="134">
        <v>0.17</v>
      </c>
      <c r="H278" s="131"/>
      <c r="I278" s="152">
        <v>2.5499999999999998E-2</v>
      </c>
      <c r="J278" s="132">
        <v>115.4</v>
      </c>
      <c r="K278" s="131"/>
      <c r="L278" s="132">
        <v>2.94</v>
      </c>
      <c r="M278" s="131"/>
      <c r="N278" s="140"/>
      <c r="AA278" s="119"/>
      <c r="AB278" s="126"/>
      <c r="AC278" s="126"/>
      <c r="AE278" s="87" t="s">
        <v>407</v>
      </c>
      <c r="AI278" s="126"/>
    </row>
    <row r="279" spans="1:35" customFormat="1" ht="22.5" x14ac:dyDescent="0.2">
      <c r="A279" s="137"/>
      <c r="B279" s="128" t="s">
        <v>408</v>
      </c>
      <c r="C279" s="325" t="s">
        <v>409</v>
      </c>
      <c r="D279" s="325"/>
      <c r="E279" s="325"/>
      <c r="F279" s="130" t="s">
        <v>405</v>
      </c>
      <c r="G279" s="134">
        <v>0.17</v>
      </c>
      <c r="H279" s="131"/>
      <c r="I279" s="152">
        <v>2.5499999999999998E-2</v>
      </c>
      <c r="J279" s="132">
        <v>65.709999999999994</v>
      </c>
      <c r="K279" s="131"/>
      <c r="L279" s="132">
        <v>1.68</v>
      </c>
      <c r="M279" s="131"/>
      <c r="N279" s="140"/>
      <c r="AA279" s="119"/>
      <c r="AB279" s="126"/>
      <c r="AC279" s="126"/>
      <c r="AE279" s="87" t="s">
        <v>409</v>
      </c>
      <c r="AI279" s="126"/>
    </row>
    <row r="280" spans="1:35" customFormat="1" ht="22.5" x14ac:dyDescent="0.2">
      <c r="A280" s="137"/>
      <c r="B280" s="128" t="s">
        <v>412</v>
      </c>
      <c r="C280" s="325" t="s">
        <v>413</v>
      </c>
      <c r="D280" s="325"/>
      <c r="E280" s="325"/>
      <c r="F280" s="130" t="s">
        <v>405</v>
      </c>
      <c r="G280" s="133">
        <v>2.9</v>
      </c>
      <c r="H280" s="131"/>
      <c r="I280" s="138">
        <v>0.435</v>
      </c>
      <c r="J280" s="132">
        <v>8.1</v>
      </c>
      <c r="K280" s="131"/>
      <c r="L280" s="132">
        <v>3.52</v>
      </c>
      <c r="M280" s="131"/>
      <c r="N280" s="140"/>
      <c r="AA280" s="119"/>
      <c r="AB280" s="126"/>
      <c r="AC280" s="126"/>
      <c r="AE280" s="87" t="s">
        <v>413</v>
      </c>
      <c r="AI280" s="126"/>
    </row>
    <row r="281" spans="1:35" customFormat="1" ht="22.5" x14ac:dyDescent="0.2">
      <c r="A281" s="137"/>
      <c r="B281" s="128" t="s">
        <v>414</v>
      </c>
      <c r="C281" s="325" t="s">
        <v>415</v>
      </c>
      <c r="D281" s="325"/>
      <c r="E281" s="325"/>
      <c r="F281" s="130" t="s">
        <v>361</v>
      </c>
      <c r="G281" s="134">
        <v>0.55000000000000004</v>
      </c>
      <c r="H281" s="131"/>
      <c r="I281" s="152">
        <v>8.2500000000000004E-2</v>
      </c>
      <c r="J281" s="132">
        <v>10.57</v>
      </c>
      <c r="K281" s="131"/>
      <c r="L281" s="132">
        <v>0.87</v>
      </c>
      <c r="M281" s="131"/>
      <c r="N281" s="140"/>
      <c r="AA281" s="119"/>
      <c r="AB281" s="126"/>
      <c r="AC281" s="126"/>
      <c r="AE281" s="87" t="s">
        <v>415</v>
      </c>
      <c r="AI281" s="126"/>
    </row>
    <row r="282" spans="1:35" customFormat="1" ht="33.75" x14ac:dyDescent="0.2">
      <c r="A282" s="137"/>
      <c r="B282" s="128" t="s">
        <v>577</v>
      </c>
      <c r="C282" s="325" t="s">
        <v>578</v>
      </c>
      <c r="D282" s="325"/>
      <c r="E282" s="325"/>
      <c r="F282" s="130" t="s">
        <v>360</v>
      </c>
      <c r="G282" s="138">
        <v>4.0000000000000001E-3</v>
      </c>
      <c r="H282" s="131"/>
      <c r="I282" s="152">
        <v>5.9999999999999995E-4</v>
      </c>
      <c r="J282" s="154">
        <v>5763</v>
      </c>
      <c r="K282" s="131"/>
      <c r="L282" s="132">
        <v>3.46</v>
      </c>
      <c r="M282" s="131"/>
      <c r="N282" s="140"/>
      <c r="AA282" s="119"/>
      <c r="AB282" s="126"/>
      <c r="AC282" s="126"/>
      <c r="AE282" s="87" t="s">
        <v>578</v>
      </c>
      <c r="AI282" s="126"/>
    </row>
    <row r="283" spans="1:35" customFormat="1" ht="22.5" x14ac:dyDescent="0.2">
      <c r="A283" s="137"/>
      <c r="B283" s="128" t="s">
        <v>579</v>
      </c>
      <c r="C283" s="325" t="s">
        <v>580</v>
      </c>
      <c r="D283" s="325"/>
      <c r="E283" s="325"/>
      <c r="F283" s="130" t="s">
        <v>361</v>
      </c>
      <c r="G283" s="146">
        <v>2</v>
      </c>
      <c r="H283" s="131"/>
      <c r="I283" s="133">
        <v>0.3</v>
      </c>
      <c r="J283" s="132">
        <v>238.48</v>
      </c>
      <c r="K283" s="131"/>
      <c r="L283" s="132">
        <v>71.540000000000006</v>
      </c>
      <c r="M283" s="131"/>
      <c r="N283" s="140"/>
      <c r="AA283" s="119"/>
      <c r="AB283" s="126"/>
      <c r="AC283" s="126"/>
      <c r="AE283" s="87" t="s">
        <v>580</v>
      </c>
      <c r="AI283" s="126"/>
    </row>
    <row r="284" spans="1:35" customFormat="1" ht="22.5" x14ac:dyDescent="0.2">
      <c r="A284" s="137"/>
      <c r="B284" s="128" t="s">
        <v>427</v>
      </c>
      <c r="C284" s="325" t="s">
        <v>428</v>
      </c>
      <c r="D284" s="325"/>
      <c r="E284" s="325"/>
      <c r="F284" s="130" t="s">
        <v>429</v>
      </c>
      <c r="G284" s="133">
        <v>3.1</v>
      </c>
      <c r="H284" s="131"/>
      <c r="I284" s="138">
        <v>0.46500000000000002</v>
      </c>
      <c r="J284" s="132">
        <v>1</v>
      </c>
      <c r="K284" s="131"/>
      <c r="L284" s="132">
        <v>0.47</v>
      </c>
      <c r="M284" s="131"/>
      <c r="N284" s="140"/>
      <c r="AA284" s="119"/>
      <c r="AB284" s="126"/>
      <c r="AC284" s="126"/>
      <c r="AE284" s="87" t="s">
        <v>428</v>
      </c>
      <c r="AI284" s="126"/>
    </row>
    <row r="285" spans="1:35" customFormat="1" ht="14.25" x14ac:dyDescent="0.2">
      <c r="A285" s="129"/>
      <c r="B285" s="128" t="s">
        <v>295</v>
      </c>
      <c r="C285" s="325" t="s">
        <v>23</v>
      </c>
      <c r="D285" s="325"/>
      <c r="E285" s="325"/>
      <c r="F285" s="130"/>
      <c r="G285" s="131"/>
      <c r="H285" s="131"/>
      <c r="I285" s="131"/>
      <c r="J285" s="132">
        <v>155.1</v>
      </c>
      <c r="K285" s="131"/>
      <c r="L285" s="132">
        <v>23.27</v>
      </c>
      <c r="M285" s="134">
        <v>59.58</v>
      </c>
      <c r="N285" s="135">
        <v>1386</v>
      </c>
      <c r="AA285" s="119"/>
      <c r="AB285" s="126"/>
      <c r="AC285" s="126"/>
      <c r="AF285" s="87" t="s">
        <v>23</v>
      </c>
      <c r="AI285" s="126"/>
    </row>
    <row r="286" spans="1:35" customFormat="1" ht="14.25" x14ac:dyDescent="0.2">
      <c r="A286" s="129"/>
      <c r="B286" s="128" t="s">
        <v>300</v>
      </c>
      <c r="C286" s="325" t="s">
        <v>4</v>
      </c>
      <c r="D286" s="325"/>
      <c r="E286" s="325"/>
      <c r="F286" s="130"/>
      <c r="G286" s="131"/>
      <c r="H286" s="131"/>
      <c r="I286" s="131"/>
      <c r="J286" s="132">
        <v>54.28</v>
      </c>
      <c r="K286" s="131"/>
      <c r="L286" s="132">
        <v>8.14</v>
      </c>
      <c r="M286" s="134">
        <v>15.64</v>
      </c>
      <c r="N286" s="136">
        <v>127</v>
      </c>
      <c r="AA286" s="119"/>
      <c r="AB286" s="126"/>
      <c r="AC286" s="126"/>
      <c r="AF286" s="87" t="s">
        <v>4</v>
      </c>
      <c r="AI286" s="126"/>
    </row>
    <row r="287" spans="1:35" customFormat="1" ht="14.25" x14ac:dyDescent="0.2">
      <c r="A287" s="129"/>
      <c r="B287" s="128" t="s">
        <v>301</v>
      </c>
      <c r="C287" s="325" t="s">
        <v>173</v>
      </c>
      <c r="D287" s="325"/>
      <c r="E287" s="325"/>
      <c r="F287" s="130"/>
      <c r="G287" s="131"/>
      <c r="H287" s="131"/>
      <c r="I287" s="131"/>
      <c r="J287" s="132">
        <v>4.2699999999999996</v>
      </c>
      <c r="K287" s="131"/>
      <c r="L287" s="132">
        <v>0.64</v>
      </c>
      <c r="M287" s="134">
        <v>59.58</v>
      </c>
      <c r="N287" s="136">
        <v>38</v>
      </c>
      <c r="AA287" s="119"/>
      <c r="AB287" s="126"/>
      <c r="AC287" s="126"/>
      <c r="AF287" s="87" t="s">
        <v>173</v>
      </c>
      <c r="AI287" s="126"/>
    </row>
    <row r="288" spans="1:35" customFormat="1" ht="14.25" x14ac:dyDescent="0.2">
      <c r="A288" s="129"/>
      <c r="B288" s="128" t="s">
        <v>302</v>
      </c>
      <c r="C288" s="325" t="s">
        <v>319</v>
      </c>
      <c r="D288" s="325"/>
      <c r="E288" s="325"/>
      <c r="F288" s="130"/>
      <c r="G288" s="131"/>
      <c r="H288" s="131"/>
      <c r="I288" s="131"/>
      <c r="J288" s="132">
        <v>508.92</v>
      </c>
      <c r="K288" s="131"/>
      <c r="L288" s="132">
        <v>76.34</v>
      </c>
      <c r="M288" s="134">
        <v>8.9700000000000006</v>
      </c>
      <c r="N288" s="136">
        <v>685</v>
      </c>
      <c r="AA288" s="119"/>
      <c r="AB288" s="126"/>
      <c r="AC288" s="126"/>
      <c r="AF288" s="87" t="s">
        <v>319</v>
      </c>
      <c r="AI288" s="126"/>
    </row>
    <row r="289" spans="1:36" customFormat="1" ht="14.25" x14ac:dyDescent="0.2">
      <c r="A289" s="137"/>
      <c r="B289" s="128"/>
      <c r="C289" s="325" t="s">
        <v>297</v>
      </c>
      <c r="D289" s="325"/>
      <c r="E289" s="325"/>
      <c r="F289" s="130" t="s">
        <v>296</v>
      </c>
      <c r="G289" s="133">
        <v>16.5</v>
      </c>
      <c r="H289" s="131"/>
      <c r="I289" s="138">
        <v>2.4750000000000001</v>
      </c>
      <c r="J289" s="139"/>
      <c r="K289" s="131"/>
      <c r="L289" s="139"/>
      <c r="M289" s="131"/>
      <c r="N289" s="140"/>
      <c r="AA289" s="119"/>
      <c r="AB289" s="126"/>
      <c r="AC289" s="126"/>
      <c r="AG289" s="87" t="s">
        <v>297</v>
      </c>
      <c r="AI289" s="126"/>
    </row>
    <row r="290" spans="1:36" customFormat="1" ht="14.25" x14ac:dyDescent="0.2">
      <c r="A290" s="137"/>
      <c r="B290" s="128"/>
      <c r="C290" s="325" t="s">
        <v>320</v>
      </c>
      <c r="D290" s="325"/>
      <c r="E290" s="325"/>
      <c r="F290" s="130" t="s">
        <v>296</v>
      </c>
      <c r="G290" s="134">
        <v>0.34</v>
      </c>
      <c r="H290" s="131"/>
      <c r="I290" s="138">
        <v>5.0999999999999997E-2</v>
      </c>
      <c r="J290" s="139"/>
      <c r="K290" s="131"/>
      <c r="L290" s="139"/>
      <c r="M290" s="131"/>
      <c r="N290" s="140"/>
      <c r="AA290" s="119"/>
      <c r="AB290" s="126"/>
      <c r="AC290" s="126"/>
      <c r="AG290" s="87" t="s">
        <v>320</v>
      </c>
      <c r="AI290" s="126"/>
    </row>
    <row r="291" spans="1:36" customFormat="1" ht="14.25" x14ac:dyDescent="0.2">
      <c r="A291" s="141"/>
      <c r="B291" s="128"/>
      <c r="C291" s="346" t="s">
        <v>298</v>
      </c>
      <c r="D291" s="346"/>
      <c r="E291" s="346"/>
      <c r="F291" s="142"/>
      <c r="G291" s="143"/>
      <c r="H291" s="143"/>
      <c r="I291" s="143"/>
      <c r="J291" s="144">
        <v>718.3</v>
      </c>
      <c r="K291" s="143"/>
      <c r="L291" s="144">
        <v>107.75</v>
      </c>
      <c r="M291" s="143"/>
      <c r="N291" s="145"/>
      <c r="AA291" s="119"/>
      <c r="AB291" s="126"/>
      <c r="AC291" s="126"/>
      <c r="AH291" s="87" t="s">
        <v>298</v>
      </c>
      <c r="AI291" s="126"/>
    </row>
    <row r="292" spans="1:36" customFormat="1" ht="14.25" x14ac:dyDescent="0.2">
      <c r="A292" s="137"/>
      <c r="B292" s="128"/>
      <c r="C292" s="325" t="s">
        <v>299</v>
      </c>
      <c r="D292" s="325"/>
      <c r="E292" s="325"/>
      <c r="F292" s="130"/>
      <c r="G292" s="131"/>
      <c r="H292" s="131"/>
      <c r="I292" s="131"/>
      <c r="J292" s="139"/>
      <c r="K292" s="131"/>
      <c r="L292" s="132">
        <v>23.91</v>
      </c>
      <c r="M292" s="131"/>
      <c r="N292" s="135">
        <v>1424</v>
      </c>
      <c r="AA292" s="119"/>
      <c r="AB292" s="126"/>
      <c r="AC292" s="126"/>
      <c r="AG292" s="87" t="s">
        <v>299</v>
      </c>
      <c r="AI292" s="126"/>
    </row>
    <row r="293" spans="1:36" customFormat="1" ht="22.5" x14ac:dyDescent="0.2">
      <c r="A293" s="137"/>
      <c r="B293" s="128" t="s">
        <v>321</v>
      </c>
      <c r="C293" s="325" t="s">
        <v>322</v>
      </c>
      <c r="D293" s="325"/>
      <c r="E293" s="325"/>
      <c r="F293" s="130" t="s">
        <v>172</v>
      </c>
      <c r="G293" s="146">
        <v>102</v>
      </c>
      <c r="H293" s="131"/>
      <c r="I293" s="146">
        <v>102</v>
      </c>
      <c r="J293" s="139"/>
      <c r="K293" s="131"/>
      <c r="L293" s="132">
        <v>24.39</v>
      </c>
      <c r="M293" s="131"/>
      <c r="N293" s="135">
        <v>1452</v>
      </c>
      <c r="AA293" s="119"/>
      <c r="AB293" s="126"/>
      <c r="AC293" s="126"/>
      <c r="AG293" s="87" t="s">
        <v>322</v>
      </c>
      <c r="AI293" s="126"/>
    </row>
    <row r="294" spans="1:36" customFormat="1" ht="22.5" x14ac:dyDescent="0.2">
      <c r="A294" s="137"/>
      <c r="B294" s="128" t="s">
        <v>323</v>
      </c>
      <c r="C294" s="325" t="s">
        <v>324</v>
      </c>
      <c r="D294" s="325"/>
      <c r="E294" s="325"/>
      <c r="F294" s="130" t="s">
        <v>172</v>
      </c>
      <c r="G294" s="146">
        <v>51</v>
      </c>
      <c r="H294" s="131"/>
      <c r="I294" s="146">
        <v>51</v>
      </c>
      <c r="J294" s="139"/>
      <c r="K294" s="131"/>
      <c r="L294" s="132">
        <v>12.19</v>
      </c>
      <c r="M294" s="131"/>
      <c r="N294" s="136">
        <v>726</v>
      </c>
      <c r="AA294" s="119"/>
      <c r="AB294" s="126"/>
      <c r="AC294" s="126"/>
      <c r="AG294" s="87" t="s">
        <v>324</v>
      </c>
      <c r="AI294" s="126"/>
    </row>
    <row r="295" spans="1:36" customFormat="1" ht="14.25" x14ac:dyDescent="0.2">
      <c r="A295" s="147"/>
      <c r="B295" s="197"/>
      <c r="C295" s="343" t="s">
        <v>171</v>
      </c>
      <c r="D295" s="343"/>
      <c r="E295" s="343"/>
      <c r="F295" s="121"/>
      <c r="G295" s="122"/>
      <c r="H295" s="122"/>
      <c r="I295" s="122"/>
      <c r="J295" s="124"/>
      <c r="K295" s="122"/>
      <c r="L295" s="148">
        <v>144.33000000000001</v>
      </c>
      <c r="M295" s="143"/>
      <c r="N295" s="149">
        <v>4376</v>
      </c>
      <c r="AA295" s="119"/>
      <c r="AB295" s="126"/>
      <c r="AC295" s="126"/>
      <c r="AI295" s="126" t="s">
        <v>171</v>
      </c>
    </row>
    <row r="296" spans="1:36" customFormat="1" ht="14.25" x14ac:dyDescent="0.2">
      <c r="A296" s="340" t="s">
        <v>488</v>
      </c>
      <c r="B296" s="341"/>
      <c r="C296" s="341"/>
      <c r="D296" s="341"/>
      <c r="E296" s="341"/>
      <c r="F296" s="341"/>
      <c r="G296" s="341"/>
      <c r="H296" s="341"/>
      <c r="I296" s="341"/>
      <c r="J296" s="341"/>
      <c r="K296" s="341"/>
      <c r="L296" s="341"/>
      <c r="M296" s="341"/>
      <c r="N296" s="342"/>
      <c r="AA296" s="119"/>
      <c r="AB296" s="126" t="s">
        <v>488</v>
      </c>
      <c r="AC296" s="126"/>
      <c r="AI296" s="126"/>
    </row>
    <row r="297" spans="1:36" customFormat="1" ht="22.5" x14ac:dyDescent="0.2">
      <c r="A297" s="120" t="s">
        <v>368</v>
      </c>
      <c r="B297" s="196" t="s">
        <v>581</v>
      </c>
      <c r="C297" s="343" t="s">
        <v>582</v>
      </c>
      <c r="D297" s="343"/>
      <c r="E297" s="343"/>
      <c r="F297" s="121" t="s">
        <v>347</v>
      </c>
      <c r="G297" s="122"/>
      <c r="H297" s="122"/>
      <c r="I297" s="123">
        <v>1</v>
      </c>
      <c r="J297" s="156">
        <v>1561</v>
      </c>
      <c r="K297" s="122"/>
      <c r="L297" s="156">
        <v>1561</v>
      </c>
      <c r="M297" s="150">
        <v>8.9700000000000006</v>
      </c>
      <c r="N297" s="149">
        <v>14002</v>
      </c>
      <c r="AA297" s="119"/>
      <c r="AB297" s="126"/>
      <c r="AC297" s="126" t="s">
        <v>582</v>
      </c>
      <c r="AI297" s="126"/>
    </row>
    <row r="298" spans="1:36" customFormat="1" ht="14.25" x14ac:dyDescent="0.2">
      <c r="A298" s="147"/>
      <c r="B298" s="197"/>
      <c r="C298" s="325" t="s">
        <v>491</v>
      </c>
      <c r="D298" s="325"/>
      <c r="E298" s="325"/>
      <c r="F298" s="325"/>
      <c r="G298" s="325"/>
      <c r="H298" s="325"/>
      <c r="I298" s="325"/>
      <c r="J298" s="325"/>
      <c r="K298" s="325"/>
      <c r="L298" s="325"/>
      <c r="M298" s="325"/>
      <c r="N298" s="344"/>
      <c r="AA298" s="119"/>
      <c r="AB298" s="126"/>
      <c r="AC298" s="126"/>
      <c r="AI298" s="126"/>
      <c r="AJ298" s="87" t="s">
        <v>491</v>
      </c>
    </row>
    <row r="299" spans="1:36" customFormat="1" ht="14.25" x14ac:dyDescent="0.2">
      <c r="A299" s="147"/>
      <c r="B299" s="197"/>
      <c r="C299" s="343" t="s">
        <v>171</v>
      </c>
      <c r="D299" s="343"/>
      <c r="E299" s="343"/>
      <c r="F299" s="121"/>
      <c r="G299" s="122"/>
      <c r="H299" s="122"/>
      <c r="I299" s="122"/>
      <c r="J299" s="124"/>
      <c r="K299" s="122"/>
      <c r="L299" s="156">
        <v>1561</v>
      </c>
      <c r="M299" s="143"/>
      <c r="N299" s="149">
        <v>14002</v>
      </c>
      <c r="AA299" s="119"/>
      <c r="AB299" s="126"/>
      <c r="AC299" s="126"/>
      <c r="AI299" s="126" t="s">
        <v>171</v>
      </c>
    </row>
    <row r="300" spans="1:36" customFormat="1" ht="14.25" x14ac:dyDescent="0.2">
      <c r="A300" s="120" t="s">
        <v>369</v>
      </c>
      <c r="B300" s="196" t="s">
        <v>583</v>
      </c>
      <c r="C300" s="343" t="s">
        <v>584</v>
      </c>
      <c r="D300" s="343"/>
      <c r="E300" s="343"/>
      <c r="F300" s="121" t="s">
        <v>347</v>
      </c>
      <c r="G300" s="122"/>
      <c r="H300" s="122"/>
      <c r="I300" s="123">
        <v>1</v>
      </c>
      <c r="J300" s="156">
        <v>2828</v>
      </c>
      <c r="K300" s="122"/>
      <c r="L300" s="156">
        <v>2828</v>
      </c>
      <c r="M300" s="150">
        <v>8.9700000000000006</v>
      </c>
      <c r="N300" s="149">
        <v>25367</v>
      </c>
      <c r="AA300" s="119"/>
      <c r="AB300" s="126"/>
      <c r="AC300" s="126" t="s">
        <v>584</v>
      </c>
      <c r="AI300" s="126"/>
    </row>
    <row r="301" spans="1:36" customFormat="1" ht="14.25" x14ac:dyDescent="0.2">
      <c r="A301" s="147"/>
      <c r="B301" s="197"/>
      <c r="C301" s="325" t="s">
        <v>491</v>
      </c>
      <c r="D301" s="325"/>
      <c r="E301" s="325"/>
      <c r="F301" s="325"/>
      <c r="G301" s="325"/>
      <c r="H301" s="325"/>
      <c r="I301" s="325"/>
      <c r="J301" s="325"/>
      <c r="K301" s="325"/>
      <c r="L301" s="325"/>
      <c r="M301" s="325"/>
      <c r="N301" s="344"/>
      <c r="AA301" s="119"/>
      <c r="AB301" s="126"/>
      <c r="AC301" s="126"/>
      <c r="AI301" s="126"/>
      <c r="AJ301" s="87" t="s">
        <v>491</v>
      </c>
    </row>
    <row r="302" spans="1:36" customFormat="1" ht="14.25" x14ac:dyDescent="0.2">
      <c r="A302" s="147"/>
      <c r="B302" s="197"/>
      <c r="C302" s="343" t="s">
        <v>171</v>
      </c>
      <c r="D302" s="343"/>
      <c r="E302" s="343"/>
      <c r="F302" s="121"/>
      <c r="G302" s="122"/>
      <c r="H302" s="122"/>
      <c r="I302" s="122"/>
      <c r="J302" s="124"/>
      <c r="K302" s="122"/>
      <c r="L302" s="156">
        <v>2828</v>
      </c>
      <c r="M302" s="143"/>
      <c r="N302" s="149">
        <v>25367</v>
      </c>
      <c r="AA302" s="119"/>
      <c r="AB302" s="126"/>
      <c r="AC302" s="126"/>
      <c r="AI302" s="126" t="s">
        <v>171</v>
      </c>
    </row>
    <row r="303" spans="1:36" customFormat="1" ht="14.25" x14ac:dyDescent="0.2">
      <c r="A303" s="120" t="s">
        <v>370</v>
      </c>
      <c r="B303" s="196" t="s">
        <v>585</v>
      </c>
      <c r="C303" s="343" t="s">
        <v>586</v>
      </c>
      <c r="D303" s="343"/>
      <c r="E303" s="343"/>
      <c r="F303" s="121" t="s">
        <v>347</v>
      </c>
      <c r="G303" s="122"/>
      <c r="H303" s="122"/>
      <c r="I303" s="123">
        <v>1</v>
      </c>
      <c r="J303" s="148">
        <v>162</v>
      </c>
      <c r="K303" s="122"/>
      <c r="L303" s="148">
        <v>162</v>
      </c>
      <c r="M303" s="150">
        <v>8.9700000000000006</v>
      </c>
      <c r="N303" s="149">
        <v>1453</v>
      </c>
      <c r="AA303" s="119"/>
      <c r="AB303" s="126"/>
      <c r="AC303" s="126" t="s">
        <v>586</v>
      </c>
      <c r="AI303" s="126"/>
    </row>
    <row r="304" spans="1:36" customFormat="1" ht="14.25" x14ac:dyDescent="0.2">
      <c r="A304" s="147"/>
      <c r="B304" s="197"/>
      <c r="C304" s="325" t="s">
        <v>491</v>
      </c>
      <c r="D304" s="325"/>
      <c r="E304" s="325"/>
      <c r="F304" s="325"/>
      <c r="G304" s="325"/>
      <c r="H304" s="325"/>
      <c r="I304" s="325"/>
      <c r="J304" s="325"/>
      <c r="K304" s="325"/>
      <c r="L304" s="325"/>
      <c r="M304" s="325"/>
      <c r="N304" s="344"/>
      <c r="AA304" s="119"/>
      <c r="AB304" s="126"/>
      <c r="AC304" s="126"/>
      <c r="AI304" s="126"/>
      <c r="AJ304" s="87" t="s">
        <v>491</v>
      </c>
    </row>
    <row r="305" spans="1:36" customFormat="1" ht="14.25" x14ac:dyDescent="0.2">
      <c r="A305" s="147"/>
      <c r="B305" s="197"/>
      <c r="C305" s="343" t="s">
        <v>171</v>
      </c>
      <c r="D305" s="343"/>
      <c r="E305" s="343"/>
      <c r="F305" s="121"/>
      <c r="G305" s="122"/>
      <c r="H305" s="122"/>
      <c r="I305" s="122"/>
      <c r="J305" s="124"/>
      <c r="K305" s="122"/>
      <c r="L305" s="148">
        <v>162</v>
      </c>
      <c r="M305" s="143"/>
      <c r="N305" s="149">
        <v>1453</v>
      </c>
      <c r="AA305" s="119"/>
      <c r="AB305" s="126"/>
      <c r="AC305" s="126"/>
      <c r="AI305" s="126" t="s">
        <v>171</v>
      </c>
    </row>
    <row r="306" spans="1:36" customFormat="1" ht="14.25" x14ac:dyDescent="0.2">
      <c r="A306" s="120" t="s">
        <v>371</v>
      </c>
      <c r="B306" s="196" t="s">
        <v>587</v>
      </c>
      <c r="C306" s="343" t="s">
        <v>588</v>
      </c>
      <c r="D306" s="343"/>
      <c r="E306" s="343"/>
      <c r="F306" s="121" t="s">
        <v>347</v>
      </c>
      <c r="G306" s="122"/>
      <c r="H306" s="122"/>
      <c r="I306" s="123">
        <v>1</v>
      </c>
      <c r="J306" s="148">
        <v>483</v>
      </c>
      <c r="K306" s="122"/>
      <c r="L306" s="148">
        <v>483</v>
      </c>
      <c r="M306" s="150">
        <v>8.9700000000000006</v>
      </c>
      <c r="N306" s="149">
        <v>4333</v>
      </c>
      <c r="AA306" s="119"/>
      <c r="AB306" s="126"/>
      <c r="AC306" s="126" t="s">
        <v>588</v>
      </c>
      <c r="AI306" s="126"/>
    </row>
    <row r="307" spans="1:36" customFormat="1" ht="14.25" x14ac:dyDescent="0.2">
      <c r="A307" s="147"/>
      <c r="B307" s="197"/>
      <c r="C307" s="325" t="s">
        <v>491</v>
      </c>
      <c r="D307" s="325"/>
      <c r="E307" s="325"/>
      <c r="F307" s="325"/>
      <c r="G307" s="325"/>
      <c r="H307" s="325"/>
      <c r="I307" s="325"/>
      <c r="J307" s="325"/>
      <c r="K307" s="325"/>
      <c r="L307" s="325"/>
      <c r="M307" s="325"/>
      <c r="N307" s="344"/>
      <c r="AA307" s="119"/>
      <c r="AB307" s="126"/>
      <c r="AC307" s="126"/>
      <c r="AI307" s="126"/>
      <c r="AJ307" s="87" t="s">
        <v>491</v>
      </c>
    </row>
    <row r="308" spans="1:36" customFormat="1" ht="14.25" x14ac:dyDescent="0.2">
      <c r="A308" s="147"/>
      <c r="B308" s="197"/>
      <c r="C308" s="343" t="s">
        <v>171</v>
      </c>
      <c r="D308" s="343"/>
      <c r="E308" s="343"/>
      <c r="F308" s="121"/>
      <c r="G308" s="122"/>
      <c r="H308" s="122"/>
      <c r="I308" s="122"/>
      <c r="J308" s="124"/>
      <c r="K308" s="122"/>
      <c r="L308" s="148">
        <v>483</v>
      </c>
      <c r="M308" s="143"/>
      <c r="N308" s="149">
        <v>4333</v>
      </c>
      <c r="AA308" s="119"/>
      <c r="AB308" s="126"/>
      <c r="AC308" s="126"/>
      <c r="AI308" s="126" t="s">
        <v>171</v>
      </c>
    </row>
    <row r="309" spans="1:36" customFormat="1" ht="45" x14ac:dyDescent="0.2">
      <c r="A309" s="120" t="s">
        <v>372</v>
      </c>
      <c r="B309" s="196" t="s">
        <v>589</v>
      </c>
      <c r="C309" s="343" t="s">
        <v>590</v>
      </c>
      <c r="D309" s="343"/>
      <c r="E309" s="343"/>
      <c r="F309" s="121" t="s">
        <v>350</v>
      </c>
      <c r="G309" s="122"/>
      <c r="H309" s="122"/>
      <c r="I309" s="203">
        <v>5.0000000000000001E-3</v>
      </c>
      <c r="J309" s="156">
        <v>13779</v>
      </c>
      <c r="K309" s="122"/>
      <c r="L309" s="148">
        <v>68.900000000000006</v>
      </c>
      <c r="M309" s="150">
        <v>8.9700000000000006</v>
      </c>
      <c r="N309" s="177">
        <v>618</v>
      </c>
      <c r="AA309" s="119"/>
      <c r="AB309" s="126"/>
      <c r="AC309" s="126" t="s">
        <v>590</v>
      </c>
      <c r="AI309" s="126"/>
    </row>
    <row r="310" spans="1:36" customFormat="1" ht="14.25" x14ac:dyDescent="0.2">
      <c r="A310" s="147"/>
      <c r="B310" s="197"/>
      <c r="C310" s="325" t="s">
        <v>491</v>
      </c>
      <c r="D310" s="325"/>
      <c r="E310" s="325"/>
      <c r="F310" s="325"/>
      <c r="G310" s="325"/>
      <c r="H310" s="325"/>
      <c r="I310" s="325"/>
      <c r="J310" s="325"/>
      <c r="K310" s="325"/>
      <c r="L310" s="325"/>
      <c r="M310" s="325"/>
      <c r="N310" s="344"/>
      <c r="AA310" s="119"/>
      <c r="AB310" s="126"/>
      <c r="AC310" s="126"/>
      <c r="AI310" s="126"/>
      <c r="AJ310" s="87" t="s">
        <v>491</v>
      </c>
    </row>
    <row r="311" spans="1:36" customFormat="1" ht="14.25" x14ac:dyDescent="0.2">
      <c r="A311" s="147"/>
      <c r="B311" s="197"/>
      <c r="C311" s="343" t="s">
        <v>171</v>
      </c>
      <c r="D311" s="343"/>
      <c r="E311" s="343"/>
      <c r="F311" s="121"/>
      <c r="G311" s="122"/>
      <c r="H311" s="122"/>
      <c r="I311" s="122"/>
      <c r="J311" s="124"/>
      <c r="K311" s="122"/>
      <c r="L311" s="148">
        <v>68.900000000000006</v>
      </c>
      <c r="M311" s="143"/>
      <c r="N311" s="177">
        <v>618</v>
      </c>
      <c r="AA311" s="119"/>
      <c r="AB311" s="126"/>
      <c r="AC311" s="126"/>
      <c r="AI311" s="126" t="s">
        <v>171</v>
      </c>
    </row>
    <row r="312" spans="1:36" customFormat="1" ht="45" x14ac:dyDescent="0.2">
      <c r="A312" s="120" t="s">
        <v>349</v>
      </c>
      <c r="B312" s="196" t="s">
        <v>591</v>
      </c>
      <c r="C312" s="343" t="s">
        <v>592</v>
      </c>
      <c r="D312" s="343"/>
      <c r="E312" s="343"/>
      <c r="F312" s="121" t="s">
        <v>350</v>
      </c>
      <c r="G312" s="122"/>
      <c r="H312" s="122"/>
      <c r="I312" s="150">
        <v>0.02</v>
      </c>
      <c r="J312" s="156">
        <v>8747</v>
      </c>
      <c r="K312" s="122"/>
      <c r="L312" s="148">
        <v>174.94</v>
      </c>
      <c r="M312" s="150">
        <v>8.9700000000000006</v>
      </c>
      <c r="N312" s="149">
        <v>1569</v>
      </c>
      <c r="AA312" s="119"/>
      <c r="AB312" s="126"/>
      <c r="AC312" s="126" t="s">
        <v>592</v>
      </c>
      <c r="AI312" s="126"/>
    </row>
    <row r="313" spans="1:36" customFormat="1" ht="14.25" x14ac:dyDescent="0.2">
      <c r="A313" s="147"/>
      <c r="B313" s="197"/>
      <c r="C313" s="325" t="s">
        <v>491</v>
      </c>
      <c r="D313" s="325"/>
      <c r="E313" s="325"/>
      <c r="F313" s="325"/>
      <c r="G313" s="325"/>
      <c r="H313" s="325"/>
      <c r="I313" s="325"/>
      <c r="J313" s="325"/>
      <c r="K313" s="325"/>
      <c r="L313" s="325"/>
      <c r="M313" s="325"/>
      <c r="N313" s="344"/>
      <c r="AA313" s="119"/>
      <c r="AB313" s="126"/>
      <c r="AC313" s="126"/>
      <c r="AI313" s="126"/>
      <c r="AJ313" s="87" t="s">
        <v>491</v>
      </c>
    </row>
    <row r="314" spans="1:36" customFormat="1" ht="14.25" x14ac:dyDescent="0.2">
      <c r="A314" s="147"/>
      <c r="B314" s="197"/>
      <c r="C314" s="343" t="s">
        <v>171</v>
      </c>
      <c r="D314" s="343"/>
      <c r="E314" s="343"/>
      <c r="F314" s="121"/>
      <c r="G314" s="122"/>
      <c r="H314" s="122"/>
      <c r="I314" s="122"/>
      <c r="J314" s="124"/>
      <c r="K314" s="122"/>
      <c r="L314" s="148">
        <v>174.94</v>
      </c>
      <c r="M314" s="143"/>
      <c r="N314" s="149">
        <v>1569</v>
      </c>
      <c r="AA314" s="119"/>
      <c r="AB314" s="126"/>
      <c r="AC314" s="126"/>
      <c r="AI314" s="126" t="s">
        <v>171</v>
      </c>
    </row>
    <row r="315" spans="1:36" customFormat="1" ht="45" x14ac:dyDescent="0.2">
      <c r="A315" s="120" t="s">
        <v>351</v>
      </c>
      <c r="B315" s="196" t="s">
        <v>593</v>
      </c>
      <c r="C315" s="343" t="s">
        <v>594</v>
      </c>
      <c r="D315" s="343"/>
      <c r="E315" s="343"/>
      <c r="F315" s="121" t="s">
        <v>350</v>
      </c>
      <c r="G315" s="122"/>
      <c r="H315" s="122"/>
      <c r="I315" s="150">
        <v>0.02</v>
      </c>
      <c r="J315" s="156">
        <v>9261</v>
      </c>
      <c r="K315" s="122"/>
      <c r="L315" s="148">
        <v>185.22</v>
      </c>
      <c r="M315" s="150">
        <v>8.9700000000000006</v>
      </c>
      <c r="N315" s="149">
        <v>1661</v>
      </c>
      <c r="AA315" s="119"/>
      <c r="AB315" s="126"/>
      <c r="AC315" s="126" t="s">
        <v>594</v>
      </c>
      <c r="AI315" s="126"/>
    </row>
    <row r="316" spans="1:36" customFormat="1" ht="14.25" x14ac:dyDescent="0.2">
      <c r="A316" s="147"/>
      <c r="B316" s="197"/>
      <c r="C316" s="325" t="s">
        <v>491</v>
      </c>
      <c r="D316" s="325"/>
      <c r="E316" s="325"/>
      <c r="F316" s="325"/>
      <c r="G316" s="325"/>
      <c r="H316" s="325"/>
      <c r="I316" s="325"/>
      <c r="J316" s="325"/>
      <c r="K316" s="325"/>
      <c r="L316" s="325"/>
      <c r="M316" s="325"/>
      <c r="N316" s="344"/>
      <c r="AA316" s="119"/>
      <c r="AB316" s="126"/>
      <c r="AC316" s="126"/>
      <c r="AI316" s="126"/>
      <c r="AJ316" s="87" t="s">
        <v>491</v>
      </c>
    </row>
    <row r="317" spans="1:36" customFormat="1" ht="14.25" x14ac:dyDescent="0.2">
      <c r="A317" s="147"/>
      <c r="B317" s="197"/>
      <c r="C317" s="343" t="s">
        <v>171</v>
      </c>
      <c r="D317" s="343"/>
      <c r="E317" s="343"/>
      <c r="F317" s="121"/>
      <c r="G317" s="122"/>
      <c r="H317" s="122"/>
      <c r="I317" s="122"/>
      <c r="J317" s="124"/>
      <c r="K317" s="122"/>
      <c r="L317" s="148">
        <v>185.22</v>
      </c>
      <c r="M317" s="143"/>
      <c r="N317" s="149">
        <v>1661</v>
      </c>
      <c r="AA317" s="119"/>
      <c r="AB317" s="126"/>
      <c r="AC317" s="126"/>
      <c r="AI317" s="126" t="s">
        <v>171</v>
      </c>
    </row>
    <row r="318" spans="1:36" customFormat="1" ht="45" x14ac:dyDescent="0.2">
      <c r="A318" s="120" t="s">
        <v>352</v>
      </c>
      <c r="B318" s="196" t="s">
        <v>595</v>
      </c>
      <c r="C318" s="343" t="s">
        <v>596</v>
      </c>
      <c r="D318" s="343"/>
      <c r="E318" s="343"/>
      <c r="F318" s="121" t="s">
        <v>350</v>
      </c>
      <c r="G318" s="122"/>
      <c r="H318" s="122"/>
      <c r="I318" s="150">
        <v>7.0000000000000007E-2</v>
      </c>
      <c r="J318" s="156">
        <v>9596</v>
      </c>
      <c r="K318" s="122"/>
      <c r="L318" s="148">
        <v>671.72</v>
      </c>
      <c r="M318" s="150">
        <v>8.9700000000000006</v>
      </c>
      <c r="N318" s="149">
        <v>6025</v>
      </c>
      <c r="AA318" s="119"/>
      <c r="AB318" s="126"/>
      <c r="AC318" s="126" t="s">
        <v>596</v>
      </c>
      <c r="AI318" s="126"/>
    </row>
    <row r="319" spans="1:36" customFormat="1" ht="14.25" x14ac:dyDescent="0.2">
      <c r="A319" s="147"/>
      <c r="B319" s="197"/>
      <c r="C319" s="325" t="s">
        <v>491</v>
      </c>
      <c r="D319" s="325"/>
      <c r="E319" s="325"/>
      <c r="F319" s="325"/>
      <c r="G319" s="325"/>
      <c r="H319" s="325"/>
      <c r="I319" s="325"/>
      <c r="J319" s="325"/>
      <c r="K319" s="325"/>
      <c r="L319" s="325"/>
      <c r="M319" s="325"/>
      <c r="N319" s="344"/>
      <c r="AA319" s="119"/>
      <c r="AB319" s="126"/>
      <c r="AC319" s="126"/>
      <c r="AI319" s="126"/>
      <c r="AJ319" s="87" t="s">
        <v>491</v>
      </c>
    </row>
    <row r="320" spans="1:36" customFormat="1" ht="14.25" x14ac:dyDescent="0.2">
      <c r="A320" s="147"/>
      <c r="B320" s="197"/>
      <c r="C320" s="343" t="s">
        <v>171</v>
      </c>
      <c r="D320" s="343"/>
      <c r="E320" s="343"/>
      <c r="F320" s="121"/>
      <c r="G320" s="122"/>
      <c r="H320" s="122"/>
      <c r="I320" s="122"/>
      <c r="J320" s="124"/>
      <c r="K320" s="122"/>
      <c r="L320" s="148">
        <v>671.72</v>
      </c>
      <c r="M320" s="143"/>
      <c r="N320" s="149">
        <v>6025</v>
      </c>
      <c r="AA320" s="119"/>
      <c r="AB320" s="126"/>
      <c r="AC320" s="126"/>
      <c r="AI320" s="126" t="s">
        <v>171</v>
      </c>
    </row>
    <row r="321" spans="1:38" customFormat="1" ht="56.25" x14ac:dyDescent="0.2">
      <c r="A321" s="120" t="s">
        <v>353</v>
      </c>
      <c r="B321" s="196" t="s">
        <v>597</v>
      </c>
      <c r="C321" s="343" t="s">
        <v>598</v>
      </c>
      <c r="D321" s="343"/>
      <c r="E321" s="343"/>
      <c r="F321" s="121" t="s">
        <v>350</v>
      </c>
      <c r="G321" s="122"/>
      <c r="H321" s="122"/>
      <c r="I321" s="150">
        <v>0.01</v>
      </c>
      <c r="J321" s="156">
        <v>6827</v>
      </c>
      <c r="K321" s="122"/>
      <c r="L321" s="148">
        <v>68.27</v>
      </c>
      <c r="M321" s="150">
        <v>8.9700000000000006</v>
      </c>
      <c r="N321" s="177">
        <v>612</v>
      </c>
      <c r="AA321" s="119"/>
      <c r="AB321" s="126"/>
      <c r="AC321" s="126" t="s">
        <v>598</v>
      </c>
      <c r="AI321" s="126"/>
    </row>
    <row r="322" spans="1:38" customFormat="1" ht="14.25" x14ac:dyDescent="0.2">
      <c r="A322" s="147"/>
      <c r="B322" s="197"/>
      <c r="C322" s="325" t="s">
        <v>491</v>
      </c>
      <c r="D322" s="325"/>
      <c r="E322" s="325"/>
      <c r="F322" s="325"/>
      <c r="G322" s="325"/>
      <c r="H322" s="325"/>
      <c r="I322" s="325"/>
      <c r="J322" s="325"/>
      <c r="K322" s="325"/>
      <c r="L322" s="325"/>
      <c r="M322" s="325"/>
      <c r="N322" s="344"/>
      <c r="AA322" s="119"/>
      <c r="AB322" s="126"/>
      <c r="AC322" s="126"/>
      <c r="AI322" s="126"/>
      <c r="AJ322" s="87" t="s">
        <v>491</v>
      </c>
    </row>
    <row r="323" spans="1:38" customFormat="1" ht="14.25" x14ac:dyDescent="0.2">
      <c r="A323" s="147"/>
      <c r="B323" s="197"/>
      <c r="C323" s="343" t="s">
        <v>171</v>
      </c>
      <c r="D323" s="343"/>
      <c r="E323" s="343"/>
      <c r="F323" s="121"/>
      <c r="G323" s="122"/>
      <c r="H323" s="122"/>
      <c r="I323" s="122"/>
      <c r="J323" s="124"/>
      <c r="K323" s="122"/>
      <c r="L323" s="148">
        <v>68.27</v>
      </c>
      <c r="M323" s="143"/>
      <c r="N323" s="177">
        <v>612</v>
      </c>
      <c r="AA323" s="119"/>
      <c r="AB323" s="126"/>
      <c r="AC323" s="126"/>
      <c r="AI323" s="126" t="s">
        <v>171</v>
      </c>
    </row>
    <row r="324" spans="1:38" customFormat="1" ht="22.5" x14ac:dyDescent="0.2">
      <c r="A324" s="120" t="s">
        <v>355</v>
      </c>
      <c r="B324" s="196" t="s">
        <v>599</v>
      </c>
      <c r="C324" s="343" t="s">
        <v>600</v>
      </c>
      <c r="D324" s="343"/>
      <c r="E324" s="343"/>
      <c r="F324" s="121" t="s">
        <v>354</v>
      </c>
      <c r="G324" s="122"/>
      <c r="H324" s="122"/>
      <c r="I324" s="123">
        <v>50</v>
      </c>
      <c r="J324" s="148">
        <v>37.68</v>
      </c>
      <c r="K324" s="122"/>
      <c r="L324" s="156">
        <v>1884</v>
      </c>
      <c r="M324" s="150">
        <v>8.9700000000000006</v>
      </c>
      <c r="N324" s="149">
        <v>16899</v>
      </c>
      <c r="AA324" s="119"/>
      <c r="AB324" s="126"/>
      <c r="AC324" s="126" t="s">
        <v>600</v>
      </c>
      <c r="AI324" s="126"/>
    </row>
    <row r="325" spans="1:38" customFormat="1" ht="14.25" x14ac:dyDescent="0.2">
      <c r="A325" s="147"/>
      <c r="B325" s="197"/>
      <c r="C325" s="325" t="s">
        <v>491</v>
      </c>
      <c r="D325" s="325"/>
      <c r="E325" s="325"/>
      <c r="F325" s="325"/>
      <c r="G325" s="325"/>
      <c r="H325" s="325"/>
      <c r="I325" s="325"/>
      <c r="J325" s="325"/>
      <c r="K325" s="325"/>
      <c r="L325" s="325"/>
      <c r="M325" s="325"/>
      <c r="N325" s="344"/>
      <c r="AA325" s="119"/>
      <c r="AB325" s="126"/>
      <c r="AC325" s="126"/>
      <c r="AI325" s="126"/>
      <c r="AJ325" s="87" t="s">
        <v>491</v>
      </c>
    </row>
    <row r="326" spans="1:38" customFormat="1" ht="14.25" x14ac:dyDescent="0.2">
      <c r="A326" s="147"/>
      <c r="B326" s="197"/>
      <c r="C326" s="343" t="s">
        <v>171</v>
      </c>
      <c r="D326" s="343"/>
      <c r="E326" s="343"/>
      <c r="F326" s="121"/>
      <c r="G326" s="122"/>
      <c r="H326" s="122"/>
      <c r="I326" s="122"/>
      <c r="J326" s="124"/>
      <c r="K326" s="122"/>
      <c r="L326" s="156">
        <v>1884</v>
      </c>
      <c r="M326" s="143"/>
      <c r="N326" s="149">
        <v>16899</v>
      </c>
      <c r="AA326" s="119"/>
      <c r="AB326" s="126"/>
      <c r="AC326" s="126"/>
      <c r="AI326" s="126" t="s">
        <v>171</v>
      </c>
    </row>
    <row r="327" spans="1:38" customFormat="1" ht="45" x14ac:dyDescent="0.2">
      <c r="A327" s="120" t="s">
        <v>373</v>
      </c>
      <c r="B327" s="196" t="s">
        <v>601</v>
      </c>
      <c r="C327" s="343" t="s">
        <v>602</v>
      </c>
      <c r="D327" s="343"/>
      <c r="E327" s="343"/>
      <c r="F327" s="121" t="s">
        <v>350</v>
      </c>
      <c r="G327" s="122"/>
      <c r="H327" s="122"/>
      <c r="I327" s="150">
        <v>0.04</v>
      </c>
      <c r="J327" s="156">
        <v>25360</v>
      </c>
      <c r="K327" s="122"/>
      <c r="L327" s="156">
        <v>1014.4</v>
      </c>
      <c r="M327" s="150">
        <v>8.9700000000000006</v>
      </c>
      <c r="N327" s="149">
        <v>9099</v>
      </c>
      <c r="AA327" s="119"/>
      <c r="AB327" s="126"/>
      <c r="AC327" s="126" t="s">
        <v>602</v>
      </c>
      <c r="AI327" s="126"/>
    </row>
    <row r="328" spans="1:38" customFormat="1" ht="14.25" x14ac:dyDescent="0.2">
      <c r="A328" s="147"/>
      <c r="B328" s="197"/>
      <c r="C328" s="325" t="s">
        <v>491</v>
      </c>
      <c r="D328" s="325"/>
      <c r="E328" s="325"/>
      <c r="F328" s="325"/>
      <c r="G328" s="325"/>
      <c r="H328" s="325"/>
      <c r="I328" s="325"/>
      <c r="J328" s="325"/>
      <c r="K328" s="325"/>
      <c r="L328" s="325"/>
      <c r="M328" s="325"/>
      <c r="N328" s="344"/>
      <c r="AA328" s="119"/>
      <c r="AB328" s="126"/>
      <c r="AC328" s="126"/>
      <c r="AI328" s="126"/>
      <c r="AJ328" s="87" t="s">
        <v>491</v>
      </c>
    </row>
    <row r="329" spans="1:38" customFormat="1" ht="14.25" x14ac:dyDescent="0.2">
      <c r="A329" s="147"/>
      <c r="B329" s="197"/>
      <c r="C329" s="343" t="s">
        <v>171</v>
      </c>
      <c r="D329" s="343"/>
      <c r="E329" s="343"/>
      <c r="F329" s="121"/>
      <c r="G329" s="122"/>
      <c r="H329" s="122"/>
      <c r="I329" s="122"/>
      <c r="J329" s="124"/>
      <c r="K329" s="122"/>
      <c r="L329" s="156">
        <v>1014.4</v>
      </c>
      <c r="M329" s="143"/>
      <c r="N329" s="149">
        <v>9099</v>
      </c>
      <c r="AA329" s="119"/>
      <c r="AB329" s="126"/>
      <c r="AC329" s="126"/>
      <c r="AI329" s="126" t="s">
        <v>171</v>
      </c>
    </row>
    <row r="330" spans="1:38" customFormat="1" ht="0" hidden="1" customHeight="1" x14ac:dyDescent="0.2">
      <c r="A330" s="157"/>
      <c r="B330" s="158"/>
      <c r="C330" s="158"/>
      <c r="D330" s="158"/>
      <c r="E330" s="158"/>
      <c r="F330" s="159"/>
      <c r="G330" s="159"/>
      <c r="H330" s="159"/>
      <c r="I330" s="159"/>
      <c r="J330" s="160"/>
      <c r="K330" s="159"/>
      <c r="L330" s="160"/>
      <c r="M330" s="131"/>
      <c r="N330" s="160"/>
      <c r="AA330" s="119"/>
      <c r="AB330" s="126"/>
      <c r="AC330" s="126"/>
      <c r="AI330" s="126"/>
    </row>
    <row r="331" spans="1:38" customFormat="1" ht="14.25" x14ac:dyDescent="0.2">
      <c r="A331" s="161"/>
      <c r="B331" s="162"/>
      <c r="C331" s="343" t="s">
        <v>432</v>
      </c>
      <c r="D331" s="343"/>
      <c r="E331" s="343"/>
      <c r="F331" s="343"/>
      <c r="G331" s="343"/>
      <c r="H331" s="343"/>
      <c r="I331" s="343"/>
      <c r="J331" s="343"/>
      <c r="K331" s="343"/>
      <c r="L331" s="163"/>
      <c r="M331" s="164"/>
      <c r="N331" s="165"/>
      <c r="AA331" s="119"/>
      <c r="AB331" s="126"/>
      <c r="AC331" s="126"/>
      <c r="AI331" s="126"/>
      <c r="AK331" s="126" t="s">
        <v>432</v>
      </c>
    </row>
    <row r="332" spans="1:38" customFormat="1" ht="14.25" x14ac:dyDescent="0.2">
      <c r="A332" s="166"/>
      <c r="B332" s="128"/>
      <c r="C332" s="325" t="s">
        <v>305</v>
      </c>
      <c r="D332" s="325"/>
      <c r="E332" s="325"/>
      <c r="F332" s="325"/>
      <c r="G332" s="325"/>
      <c r="H332" s="325"/>
      <c r="I332" s="325"/>
      <c r="J332" s="325"/>
      <c r="K332" s="325"/>
      <c r="L332" s="167">
        <v>20535.46</v>
      </c>
      <c r="M332" s="168"/>
      <c r="N332" s="171"/>
      <c r="AA332" s="119"/>
      <c r="AB332" s="126"/>
      <c r="AC332" s="126"/>
      <c r="AI332" s="126"/>
      <c r="AK332" s="126"/>
      <c r="AL332" s="87" t="s">
        <v>305</v>
      </c>
    </row>
    <row r="333" spans="1:38" customFormat="1" ht="14.25" x14ac:dyDescent="0.2">
      <c r="A333" s="166"/>
      <c r="B333" s="128"/>
      <c r="C333" s="325" t="s">
        <v>306</v>
      </c>
      <c r="D333" s="325"/>
      <c r="E333" s="325"/>
      <c r="F333" s="325"/>
      <c r="G333" s="325"/>
      <c r="H333" s="325"/>
      <c r="I333" s="325"/>
      <c r="J333" s="325"/>
      <c r="K333" s="325"/>
      <c r="L333" s="170"/>
      <c r="M333" s="168"/>
      <c r="N333" s="171"/>
      <c r="AA333" s="119"/>
      <c r="AB333" s="126"/>
      <c r="AC333" s="126"/>
      <c r="AI333" s="126"/>
      <c r="AK333" s="126"/>
      <c r="AL333" s="87" t="s">
        <v>306</v>
      </c>
    </row>
    <row r="334" spans="1:38" customFormat="1" ht="14.25" x14ac:dyDescent="0.2">
      <c r="A334" s="166"/>
      <c r="B334" s="128"/>
      <c r="C334" s="325" t="s">
        <v>307</v>
      </c>
      <c r="D334" s="325"/>
      <c r="E334" s="325"/>
      <c r="F334" s="325"/>
      <c r="G334" s="325"/>
      <c r="H334" s="325"/>
      <c r="I334" s="325"/>
      <c r="J334" s="325"/>
      <c r="K334" s="325"/>
      <c r="L334" s="167">
        <v>2421.29</v>
      </c>
      <c r="M334" s="168"/>
      <c r="N334" s="171"/>
      <c r="AA334" s="119"/>
      <c r="AB334" s="126"/>
      <c r="AC334" s="126"/>
      <c r="AI334" s="126"/>
      <c r="AK334" s="126"/>
      <c r="AL334" s="87" t="s">
        <v>307</v>
      </c>
    </row>
    <row r="335" spans="1:38" customFormat="1" ht="14.25" x14ac:dyDescent="0.2">
      <c r="A335" s="166"/>
      <c r="B335" s="128"/>
      <c r="C335" s="325" t="s">
        <v>337</v>
      </c>
      <c r="D335" s="325"/>
      <c r="E335" s="325"/>
      <c r="F335" s="325"/>
      <c r="G335" s="325"/>
      <c r="H335" s="325"/>
      <c r="I335" s="325"/>
      <c r="J335" s="325"/>
      <c r="K335" s="325"/>
      <c r="L335" s="167">
        <v>1785.73</v>
      </c>
      <c r="M335" s="168"/>
      <c r="N335" s="171"/>
      <c r="AA335" s="119"/>
      <c r="AB335" s="126"/>
      <c r="AC335" s="126"/>
      <c r="AI335" s="126"/>
      <c r="AK335" s="126"/>
      <c r="AL335" s="87" t="s">
        <v>337</v>
      </c>
    </row>
    <row r="336" spans="1:38" customFormat="1" ht="14.25" x14ac:dyDescent="0.2">
      <c r="A336" s="166"/>
      <c r="B336" s="128"/>
      <c r="C336" s="325" t="s">
        <v>338</v>
      </c>
      <c r="D336" s="325"/>
      <c r="E336" s="325"/>
      <c r="F336" s="325"/>
      <c r="G336" s="325"/>
      <c r="H336" s="325"/>
      <c r="I336" s="325"/>
      <c r="J336" s="325"/>
      <c r="K336" s="325"/>
      <c r="L336" s="172">
        <v>164.43</v>
      </c>
      <c r="M336" s="168"/>
      <c r="N336" s="171"/>
      <c r="AA336" s="119"/>
      <c r="AB336" s="126"/>
      <c r="AC336" s="126"/>
      <c r="AI336" s="126"/>
      <c r="AK336" s="126"/>
      <c r="AL336" s="87" t="s">
        <v>338</v>
      </c>
    </row>
    <row r="337" spans="1:39" customFormat="1" ht="14.25" x14ac:dyDescent="0.2">
      <c r="A337" s="166"/>
      <c r="B337" s="128"/>
      <c r="C337" s="325" t="s">
        <v>339</v>
      </c>
      <c r="D337" s="325"/>
      <c r="E337" s="325"/>
      <c r="F337" s="325"/>
      <c r="G337" s="325"/>
      <c r="H337" s="325"/>
      <c r="I337" s="325"/>
      <c r="J337" s="325"/>
      <c r="K337" s="325"/>
      <c r="L337" s="167">
        <v>16328.44</v>
      </c>
      <c r="M337" s="168"/>
      <c r="N337" s="171"/>
      <c r="AA337" s="119"/>
      <c r="AB337" s="126"/>
      <c r="AC337" s="126"/>
      <c r="AI337" s="126"/>
      <c r="AK337" s="126"/>
      <c r="AL337" s="87" t="s">
        <v>339</v>
      </c>
    </row>
    <row r="338" spans="1:39" customFormat="1" ht="14.25" x14ac:dyDescent="0.2">
      <c r="A338" s="166"/>
      <c r="B338" s="128"/>
      <c r="C338" s="325" t="s">
        <v>363</v>
      </c>
      <c r="D338" s="325"/>
      <c r="E338" s="325"/>
      <c r="F338" s="325"/>
      <c r="G338" s="325"/>
      <c r="H338" s="325"/>
      <c r="I338" s="325"/>
      <c r="J338" s="325"/>
      <c r="K338" s="325"/>
      <c r="L338" s="167">
        <v>9101.4500000000007</v>
      </c>
      <c r="M338" s="168"/>
      <c r="N338" s="171"/>
      <c r="AA338" s="119"/>
      <c r="AB338" s="126"/>
      <c r="AC338" s="126"/>
      <c r="AI338" s="126"/>
      <c r="AK338" s="126"/>
      <c r="AL338" s="87" t="s">
        <v>363</v>
      </c>
    </row>
    <row r="339" spans="1:39" customFormat="1" ht="14.25" x14ac:dyDescent="0.2">
      <c r="A339" s="166"/>
      <c r="B339" s="128"/>
      <c r="C339" s="325" t="s">
        <v>306</v>
      </c>
      <c r="D339" s="325"/>
      <c r="E339" s="325"/>
      <c r="F339" s="325"/>
      <c r="G339" s="325"/>
      <c r="H339" s="325"/>
      <c r="I339" s="325"/>
      <c r="J339" s="325"/>
      <c r="K339" s="325"/>
      <c r="L339" s="170"/>
      <c r="M339" s="168"/>
      <c r="N339" s="171"/>
      <c r="AA339" s="119"/>
      <c r="AB339" s="126"/>
      <c r="AC339" s="126"/>
      <c r="AI339" s="126"/>
      <c r="AK339" s="126"/>
      <c r="AL339" s="87" t="s">
        <v>306</v>
      </c>
    </row>
    <row r="340" spans="1:39" customFormat="1" ht="14.25" x14ac:dyDescent="0.2">
      <c r="A340" s="166"/>
      <c r="B340" s="128"/>
      <c r="C340" s="325" t="s">
        <v>344</v>
      </c>
      <c r="D340" s="325"/>
      <c r="E340" s="325"/>
      <c r="F340" s="325"/>
      <c r="G340" s="325"/>
      <c r="H340" s="325"/>
      <c r="I340" s="325"/>
      <c r="J340" s="325"/>
      <c r="K340" s="325"/>
      <c r="L340" s="167">
        <v>9101.4500000000007</v>
      </c>
      <c r="M340" s="168"/>
      <c r="N340" s="171"/>
      <c r="AA340" s="119"/>
      <c r="AB340" s="126"/>
      <c r="AC340" s="126"/>
      <c r="AI340" s="126"/>
      <c r="AK340" s="126"/>
      <c r="AL340" s="87" t="s">
        <v>344</v>
      </c>
    </row>
    <row r="341" spans="1:39" customFormat="1" ht="14.25" x14ac:dyDescent="0.2">
      <c r="A341" s="166"/>
      <c r="B341" s="128"/>
      <c r="C341" s="325" t="s">
        <v>340</v>
      </c>
      <c r="D341" s="325"/>
      <c r="E341" s="325"/>
      <c r="F341" s="325"/>
      <c r="G341" s="325"/>
      <c r="H341" s="325"/>
      <c r="I341" s="325"/>
      <c r="J341" s="325"/>
      <c r="K341" s="325"/>
      <c r="L341" s="167">
        <v>15388.89</v>
      </c>
      <c r="M341" s="168"/>
      <c r="N341" s="171"/>
      <c r="AA341" s="119"/>
      <c r="AB341" s="126"/>
      <c r="AC341" s="126"/>
      <c r="AI341" s="126"/>
      <c r="AK341" s="126"/>
      <c r="AL341" s="87" t="s">
        <v>340</v>
      </c>
    </row>
    <row r="342" spans="1:39" customFormat="1" ht="14.25" x14ac:dyDescent="0.2">
      <c r="A342" s="166"/>
      <c r="B342" s="128"/>
      <c r="C342" s="325" t="s">
        <v>306</v>
      </c>
      <c r="D342" s="325"/>
      <c r="E342" s="325"/>
      <c r="F342" s="325"/>
      <c r="G342" s="325"/>
      <c r="H342" s="325"/>
      <c r="I342" s="325"/>
      <c r="J342" s="325"/>
      <c r="K342" s="325"/>
      <c r="L342" s="170"/>
      <c r="M342" s="168"/>
      <c r="N342" s="171"/>
      <c r="AA342" s="119"/>
      <c r="AB342" s="126"/>
      <c r="AC342" s="126"/>
      <c r="AI342" s="126"/>
      <c r="AK342" s="126"/>
      <c r="AL342" s="87" t="s">
        <v>306</v>
      </c>
    </row>
    <row r="343" spans="1:39" customFormat="1" ht="14.25" x14ac:dyDescent="0.2">
      <c r="A343" s="166"/>
      <c r="B343" s="128"/>
      <c r="C343" s="325" t="s">
        <v>341</v>
      </c>
      <c r="D343" s="325"/>
      <c r="E343" s="325"/>
      <c r="F343" s="325"/>
      <c r="G343" s="325"/>
      <c r="H343" s="325"/>
      <c r="I343" s="325"/>
      <c r="J343" s="325"/>
      <c r="K343" s="325"/>
      <c r="L343" s="167">
        <v>2421.29</v>
      </c>
      <c r="M343" s="168"/>
      <c r="N343" s="171"/>
      <c r="AA343" s="119"/>
      <c r="AB343" s="126"/>
      <c r="AC343" s="126"/>
      <c r="AI343" s="126"/>
      <c r="AK343" s="126"/>
      <c r="AL343" s="87" t="s">
        <v>341</v>
      </c>
    </row>
    <row r="344" spans="1:39" customFormat="1" ht="14.25" x14ac:dyDescent="0.2">
      <c r="A344" s="166"/>
      <c r="B344" s="128"/>
      <c r="C344" s="325" t="s">
        <v>342</v>
      </c>
      <c r="D344" s="325"/>
      <c r="E344" s="325"/>
      <c r="F344" s="325"/>
      <c r="G344" s="325"/>
      <c r="H344" s="325"/>
      <c r="I344" s="325"/>
      <c r="J344" s="325"/>
      <c r="K344" s="325"/>
      <c r="L344" s="167">
        <v>1785.73</v>
      </c>
      <c r="M344" s="168"/>
      <c r="N344" s="171"/>
      <c r="AA344" s="119"/>
      <c r="AB344" s="126"/>
      <c r="AC344" s="126"/>
      <c r="AI344" s="126"/>
      <c r="AK344" s="126"/>
      <c r="AL344" s="87" t="s">
        <v>342</v>
      </c>
    </row>
    <row r="345" spans="1:39" customFormat="1" ht="14.25" x14ac:dyDescent="0.2">
      <c r="A345" s="166"/>
      <c r="B345" s="128"/>
      <c r="C345" s="325" t="s">
        <v>343</v>
      </c>
      <c r="D345" s="325"/>
      <c r="E345" s="325"/>
      <c r="F345" s="325"/>
      <c r="G345" s="325"/>
      <c r="H345" s="325"/>
      <c r="I345" s="325"/>
      <c r="J345" s="325"/>
      <c r="K345" s="325"/>
      <c r="L345" s="172">
        <v>164.43</v>
      </c>
      <c r="M345" s="168"/>
      <c r="N345" s="171"/>
      <c r="AA345" s="119"/>
      <c r="AB345" s="126"/>
      <c r="AC345" s="126"/>
      <c r="AI345" s="126"/>
      <c r="AK345" s="126"/>
      <c r="AL345" s="87" t="s">
        <v>343</v>
      </c>
    </row>
    <row r="346" spans="1:39" customFormat="1" ht="14.25" x14ac:dyDescent="0.2">
      <c r="A346" s="166"/>
      <c r="B346" s="128"/>
      <c r="C346" s="325" t="s">
        <v>344</v>
      </c>
      <c r="D346" s="325"/>
      <c r="E346" s="325"/>
      <c r="F346" s="325"/>
      <c r="G346" s="325"/>
      <c r="H346" s="325"/>
      <c r="I346" s="325"/>
      <c r="J346" s="325"/>
      <c r="K346" s="325"/>
      <c r="L346" s="167">
        <v>7226.99</v>
      </c>
      <c r="M346" s="168"/>
      <c r="N346" s="171"/>
      <c r="AA346" s="119"/>
      <c r="AB346" s="126"/>
      <c r="AC346" s="126"/>
      <c r="AI346" s="126"/>
      <c r="AK346" s="126"/>
      <c r="AL346" s="87" t="s">
        <v>344</v>
      </c>
    </row>
    <row r="347" spans="1:39" customFormat="1" ht="14.25" x14ac:dyDescent="0.2">
      <c r="A347" s="166"/>
      <c r="B347" s="128"/>
      <c r="C347" s="325" t="s">
        <v>345</v>
      </c>
      <c r="D347" s="325"/>
      <c r="E347" s="325"/>
      <c r="F347" s="325"/>
      <c r="G347" s="325"/>
      <c r="H347" s="325"/>
      <c r="I347" s="325"/>
      <c r="J347" s="325"/>
      <c r="K347" s="325"/>
      <c r="L347" s="167">
        <v>2636.68</v>
      </c>
      <c r="M347" s="168"/>
      <c r="N347" s="171"/>
      <c r="AA347" s="119"/>
      <c r="AB347" s="126"/>
      <c r="AC347" s="126"/>
      <c r="AI347" s="126"/>
      <c r="AK347" s="126"/>
      <c r="AL347" s="87" t="s">
        <v>345</v>
      </c>
    </row>
    <row r="348" spans="1:39" customFormat="1" ht="14.25" x14ac:dyDescent="0.2">
      <c r="A348" s="166"/>
      <c r="B348" s="128"/>
      <c r="C348" s="325" t="s">
        <v>346</v>
      </c>
      <c r="D348" s="325"/>
      <c r="E348" s="325"/>
      <c r="F348" s="325"/>
      <c r="G348" s="325"/>
      <c r="H348" s="325"/>
      <c r="I348" s="325"/>
      <c r="J348" s="325"/>
      <c r="K348" s="325"/>
      <c r="L348" s="167">
        <v>1318.2</v>
      </c>
      <c r="M348" s="168"/>
      <c r="N348" s="171"/>
      <c r="AA348" s="119"/>
      <c r="AB348" s="126"/>
      <c r="AC348" s="126"/>
      <c r="AI348" s="126"/>
      <c r="AK348" s="126"/>
      <c r="AL348" s="87" t="s">
        <v>346</v>
      </c>
    </row>
    <row r="349" spans="1:39" customFormat="1" ht="14.25" x14ac:dyDescent="0.2">
      <c r="A349" s="166"/>
      <c r="B349" s="128"/>
      <c r="C349" s="325" t="s">
        <v>308</v>
      </c>
      <c r="D349" s="325"/>
      <c r="E349" s="325"/>
      <c r="F349" s="325"/>
      <c r="G349" s="325"/>
      <c r="H349" s="325"/>
      <c r="I349" s="325"/>
      <c r="J349" s="325"/>
      <c r="K349" s="325"/>
      <c r="L349" s="167">
        <v>2585.7199999999998</v>
      </c>
      <c r="M349" s="168"/>
      <c r="N349" s="171"/>
      <c r="AA349" s="119"/>
      <c r="AB349" s="126"/>
      <c r="AC349" s="126"/>
      <c r="AI349" s="126"/>
      <c r="AK349" s="126"/>
      <c r="AL349" s="87" t="s">
        <v>308</v>
      </c>
    </row>
    <row r="350" spans="1:39" customFormat="1" ht="14.25" x14ac:dyDescent="0.2">
      <c r="A350" s="166"/>
      <c r="B350" s="128"/>
      <c r="C350" s="325" t="s">
        <v>309</v>
      </c>
      <c r="D350" s="325"/>
      <c r="E350" s="325"/>
      <c r="F350" s="325"/>
      <c r="G350" s="325"/>
      <c r="H350" s="325"/>
      <c r="I350" s="325"/>
      <c r="J350" s="325"/>
      <c r="K350" s="325"/>
      <c r="L350" s="167">
        <v>2636.68</v>
      </c>
      <c r="M350" s="168"/>
      <c r="N350" s="171"/>
      <c r="AA350" s="119"/>
      <c r="AB350" s="126"/>
      <c r="AC350" s="126"/>
      <c r="AI350" s="126"/>
      <c r="AK350" s="126"/>
      <c r="AL350" s="87" t="s">
        <v>309</v>
      </c>
    </row>
    <row r="351" spans="1:39" customFormat="1" ht="14.25" x14ac:dyDescent="0.2">
      <c r="A351" s="166"/>
      <c r="B351" s="128"/>
      <c r="C351" s="325" t="s">
        <v>310</v>
      </c>
      <c r="D351" s="325"/>
      <c r="E351" s="325"/>
      <c r="F351" s="325"/>
      <c r="G351" s="325"/>
      <c r="H351" s="325"/>
      <c r="I351" s="325"/>
      <c r="J351" s="325"/>
      <c r="K351" s="325"/>
      <c r="L351" s="167">
        <v>1318.2</v>
      </c>
      <c r="M351" s="168"/>
      <c r="N351" s="171"/>
      <c r="AA351" s="119"/>
      <c r="AB351" s="126"/>
      <c r="AC351" s="126"/>
      <c r="AI351" s="126"/>
      <c r="AK351" s="126"/>
      <c r="AL351" s="87" t="s">
        <v>310</v>
      </c>
    </row>
    <row r="352" spans="1:39" customFormat="1" ht="14.25" x14ac:dyDescent="0.2">
      <c r="A352" s="166"/>
      <c r="B352" s="173"/>
      <c r="C352" s="347" t="s">
        <v>389</v>
      </c>
      <c r="D352" s="347"/>
      <c r="E352" s="347"/>
      <c r="F352" s="347"/>
      <c r="G352" s="347"/>
      <c r="H352" s="347"/>
      <c r="I352" s="347"/>
      <c r="J352" s="347"/>
      <c r="K352" s="347"/>
      <c r="L352" s="174">
        <v>24490.34</v>
      </c>
      <c r="M352" s="175"/>
      <c r="N352" s="202"/>
      <c r="AA352" s="119"/>
      <c r="AB352" s="126"/>
      <c r="AC352" s="126"/>
      <c r="AI352" s="126"/>
      <c r="AK352" s="126"/>
      <c r="AM352" s="126" t="s">
        <v>389</v>
      </c>
    </row>
    <row r="353" spans="1:42" customFormat="1" ht="14.25" x14ac:dyDescent="0.2">
      <c r="A353" s="337" t="s">
        <v>433</v>
      </c>
      <c r="B353" s="338"/>
      <c r="C353" s="338"/>
      <c r="D353" s="338"/>
      <c r="E353" s="338"/>
      <c r="F353" s="338"/>
      <c r="G353" s="338"/>
      <c r="H353" s="338"/>
      <c r="I353" s="338"/>
      <c r="J353" s="338"/>
      <c r="K353" s="338"/>
      <c r="L353" s="338"/>
      <c r="M353" s="338"/>
      <c r="N353" s="339"/>
      <c r="AA353" s="119" t="s">
        <v>433</v>
      </c>
      <c r="AB353" s="126"/>
      <c r="AC353" s="126"/>
      <c r="AI353" s="126"/>
      <c r="AK353" s="126"/>
      <c r="AM353" s="126"/>
    </row>
    <row r="354" spans="1:42" customFormat="1" ht="22.5" x14ac:dyDescent="0.2">
      <c r="A354" s="120" t="s">
        <v>603</v>
      </c>
      <c r="B354" s="196" t="s">
        <v>435</v>
      </c>
      <c r="C354" s="343" t="s">
        <v>604</v>
      </c>
      <c r="D354" s="343"/>
      <c r="E354" s="343"/>
      <c r="F354" s="121" t="s">
        <v>437</v>
      </c>
      <c r="G354" s="122"/>
      <c r="H354" s="122"/>
      <c r="I354" s="123">
        <v>1</v>
      </c>
      <c r="J354" s="156">
        <v>2434.1999999999998</v>
      </c>
      <c r="K354" s="122"/>
      <c r="L354" s="156">
        <v>2434.1999999999998</v>
      </c>
      <c r="M354" s="150">
        <v>6.16</v>
      </c>
      <c r="N354" s="149">
        <v>14995</v>
      </c>
      <c r="AA354" s="119"/>
      <c r="AB354" s="126"/>
      <c r="AC354" s="126" t="s">
        <v>604</v>
      </c>
      <c r="AI354" s="126"/>
      <c r="AK354" s="126"/>
      <c r="AM354" s="126"/>
    </row>
    <row r="355" spans="1:42" customFormat="1" ht="14.25" x14ac:dyDescent="0.2">
      <c r="A355" s="147"/>
      <c r="B355" s="197"/>
      <c r="C355" s="325" t="s">
        <v>438</v>
      </c>
      <c r="D355" s="325"/>
      <c r="E355" s="325"/>
      <c r="F355" s="325"/>
      <c r="G355" s="325"/>
      <c r="H355" s="325"/>
      <c r="I355" s="325"/>
      <c r="J355" s="325"/>
      <c r="K355" s="325"/>
      <c r="L355" s="325"/>
      <c r="M355" s="325"/>
      <c r="N355" s="344"/>
      <c r="AA355" s="119"/>
      <c r="AB355" s="126"/>
      <c r="AC355" s="126"/>
      <c r="AI355" s="126"/>
      <c r="AJ355" s="87" t="s">
        <v>438</v>
      </c>
      <c r="AK355" s="126"/>
      <c r="AM355" s="126"/>
    </row>
    <row r="356" spans="1:42" customFormat="1" ht="14.25" x14ac:dyDescent="0.2">
      <c r="A356" s="141"/>
      <c r="B356" s="195"/>
      <c r="C356" s="325" t="s">
        <v>605</v>
      </c>
      <c r="D356" s="325"/>
      <c r="E356" s="325"/>
      <c r="F356" s="325"/>
      <c r="G356" s="325"/>
      <c r="H356" s="325"/>
      <c r="I356" s="325"/>
      <c r="J356" s="325"/>
      <c r="K356" s="325"/>
      <c r="L356" s="325"/>
      <c r="M356" s="325"/>
      <c r="N356" s="344"/>
      <c r="AA356" s="119"/>
      <c r="AB356" s="126"/>
      <c r="AC356" s="126"/>
      <c r="AI356" s="126"/>
      <c r="AK356" s="126"/>
      <c r="AM356" s="126"/>
      <c r="AN356" s="87" t="s">
        <v>605</v>
      </c>
    </row>
    <row r="357" spans="1:42" customFormat="1" ht="14.25" x14ac:dyDescent="0.2">
      <c r="A357" s="147"/>
      <c r="B357" s="197"/>
      <c r="C357" s="343" t="s">
        <v>171</v>
      </c>
      <c r="D357" s="343"/>
      <c r="E357" s="343"/>
      <c r="F357" s="121"/>
      <c r="G357" s="122"/>
      <c r="H357" s="122"/>
      <c r="I357" s="122"/>
      <c r="J357" s="124"/>
      <c r="K357" s="122"/>
      <c r="L357" s="156">
        <v>2434.1999999999998</v>
      </c>
      <c r="M357" s="143"/>
      <c r="N357" s="149">
        <v>14995</v>
      </c>
      <c r="AA357" s="119"/>
      <c r="AB357" s="126"/>
      <c r="AC357" s="126"/>
      <c r="AI357" s="126" t="s">
        <v>171</v>
      </c>
      <c r="AK357" s="126"/>
      <c r="AM357" s="126"/>
    </row>
    <row r="358" spans="1:42" customFormat="1" ht="22.5" x14ac:dyDescent="0.2">
      <c r="A358" s="120" t="s">
        <v>606</v>
      </c>
      <c r="B358" s="196" t="s">
        <v>435</v>
      </c>
      <c r="C358" s="343" t="s">
        <v>607</v>
      </c>
      <c r="D358" s="343"/>
      <c r="E358" s="343"/>
      <c r="F358" s="121" t="s">
        <v>608</v>
      </c>
      <c r="G358" s="122"/>
      <c r="H358" s="122"/>
      <c r="I358" s="123">
        <v>2</v>
      </c>
      <c r="J358" s="156">
        <v>6704.51</v>
      </c>
      <c r="K358" s="122"/>
      <c r="L358" s="156">
        <v>13409.02</v>
      </c>
      <c r="M358" s="150">
        <v>6.16</v>
      </c>
      <c r="N358" s="149">
        <v>82600</v>
      </c>
      <c r="AA358" s="119"/>
      <c r="AB358" s="126"/>
      <c r="AC358" s="126" t="s">
        <v>607</v>
      </c>
      <c r="AI358" s="126"/>
      <c r="AK358" s="126"/>
      <c r="AM358" s="126"/>
    </row>
    <row r="359" spans="1:42" customFormat="1" ht="14.25" x14ac:dyDescent="0.2">
      <c r="A359" s="147"/>
      <c r="B359" s="197"/>
      <c r="C359" s="325" t="s">
        <v>438</v>
      </c>
      <c r="D359" s="325"/>
      <c r="E359" s="325"/>
      <c r="F359" s="325"/>
      <c r="G359" s="325"/>
      <c r="H359" s="325"/>
      <c r="I359" s="325"/>
      <c r="J359" s="325"/>
      <c r="K359" s="325"/>
      <c r="L359" s="325"/>
      <c r="M359" s="325"/>
      <c r="N359" s="344"/>
      <c r="AA359" s="119"/>
      <c r="AB359" s="126"/>
      <c r="AC359" s="126"/>
      <c r="AI359" s="126"/>
      <c r="AJ359" s="87" t="s">
        <v>438</v>
      </c>
      <c r="AK359" s="126"/>
      <c r="AM359" s="126"/>
    </row>
    <row r="360" spans="1:42" customFormat="1" ht="14.25" x14ac:dyDescent="0.2">
      <c r="A360" s="147"/>
      <c r="B360" s="197"/>
      <c r="C360" s="343" t="s">
        <v>171</v>
      </c>
      <c r="D360" s="343"/>
      <c r="E360" s="343"/>
      <c r="F360" s="121"/>
      <c r="G360" s="122"/>
      <c r="H360" s="122"/>
      <c r="I360" s="122"/>
      <c r="J360" s="124"/>
      <c r="K360" s="122"/>
      <c r="L360" s="156">
        <v>13409.02</v>
      </c>
      <c r="M360" s="143"/>
      <c r="N360" s="149">
        <v>82600</v>
      </c>
      <c r="AA360" s="119"/>
      <c r="AB360" s="126"/>
      <c r="AC360" s="126"/>
      <c r="AI360" s="126" t="s">
        <v>171</v>
      </c>
      <c r="AK360" s="126"/>
      <c r="AM360" s="126"/>
    </row>
    <row r="361" spans="1:42" customFormat="1" ht="0" hidden="1" customHeight="1" x14ac:dyDescent="0.2">
      <c r="A361" s="157"/>
      <c r="B361" s="158"/>
      <c r="C361" s="158"/>
      <c r="D361" s="158"/>
      <c r="E361" s="158"/>
      <c r="F361" s="159"/>
      <c r="G361" s="159"/>
      <c r="H361" s="159"/>
      <c r="I361" s="159"/>
      <c r="J361" s="160"/>
      <c r="K361" s="159"/>
      <c r="L361" s="160"/>
      <c r="M361" s="131"/>
      <c r="N361" s="160"/>
      <c r="AA361" s="119"/>
      <c r="AB361" s="126"/>
      <c r="AC361" s="126"/>
      <c r="AI361" s="126"/>
      <c r="AK361" s="126"/>
      <c r="AM361" s="126"/>
    </row>
    <row r="362" spans="1:42" customFormat="1" ht="14.25" x14ac:dyDescent="0.2">
      <c r="A362" s="161"/>
      <c r="B362" s="162"/>
      <c r="C362" s="343" t="s">
        <v>440</v>
      </c>
      <c r="D362" s="343"/>
      <c r="E362" s="343"/>
      <c r="F362" s="343"/>
      <c r="G362" s="343"/>
      <c r="H362" s="343"/>
      <c r="I362" s="343"/>
      <c r="J362" s="343"/>
      <c r="K362" s="343"/>
      <c r="L362" s="163"/>
      <c r="M362" s="164"/>
      <c r="N362" s="165"/>
      <c r="AA362" s="119"/>
      <c r="AB362" s="126"/>
      <c r="AC362" s="126"/>
      <c r="AI362" s="126"/>
      <c r="AK362" s="126" t="s">
        <v>440</v>
      </c>
      <c r="AM362" s="126"/>
    </row>
    <row r="363" spans="1:42" customFormat="1" ht="14.25" x14ac:dyDescent="0.2">
      <c r="A363" s="166"/>
      <c r="B363" s="128"/>
      <c r="C363" s="325" t="s">
        <v>348</v>
      </c>
      <c r="D363" s="325"/>
      <c r="E363" s="325"/>
      <c r="F363" s="325"/>
      <c r="G363" s="325"/>
      <c r="H363" s="325"/>
      <c r="I363" s="325"/>
      <c r="J363" s="325"/>
      <c r="K363" s="325"/>
      <c r="L363" s="167">
        <v>15843.22</v>
      </c>
      <c r="M363" s="168"/>
      <c r="N363" s="171"/>
      <c r="AA363" s="119"/>
      <c r="AB363" s="126"/>
      <c r="AC363" s="126"/>
      <c r="AI363" s="126"/>
      <c r="AK363" s="126"/>
      <c r="AL363" s="87" t="s">
        <v>348</v>
      </c>
      <c r="AM363" s="126"/>
    </row>
    <row r="364" spans="1:42" customFormat="1" ht="14.25" x14ac:dyDescent="0.2">
      <c r="A364" s="166"/>
      <c r="B364" s="173"/>
      <c r="C364" s="347" t="s">
        <v>441</v>
      </c>
      <c r="D364" s="347"/>
      <c r="E364" s="347"/>
      <c r="F364" s="347"/>
      <c r="G364" s="347"/>
      <c r="H364" s="347"/>
      <c r="I364" s="347"/>
      <c r="J364" s="347"/>
      <c r="K364" s="347"/>
      <c r="L364" s="174">
        <v>15843.22</v>
      </c>
      <c r="M364" s="175"/>
      <c r="N364" s="202"/>
      <c r="AA364" s="119"/>
      <c r="AB364" s="126"/>
      <c r="AC364" s="126"/>
      <c r="AI364" s="126"/>
      <c r="AK364" s="126"/>
      <c r="AM364" s="126" t="s">
        <v>441</v>
      </c>
    </row>
    <row r="365" spans="1:42" customFormat="1" ht="10.5" hidden="1" customHeight="1" x14ac:dyDescent="0.2">
      <c r="B365" s="178"/>
      <c r="C365" s="178"/>
      <c r="D365" s="178"/>
      <c r="E365" s="178"/>
      <c r="F365" s="178"/>
      <c r="G365" s="178"/>
      <c r="H365" s="178"/>
      <c r="I365" s="178"/>
      <c r="J365" s="178"/>
      <c r="K365" s="178"/>
      <c r="L365" s="179"/>
      <c r="M365" s="179"/>
      <c r="N365" s="179"/>
    </row>
    <row r="366" spans="1:42" customFormat="1" ht="14.25" x14ac:dyDescent="0.2">
      <c r="A366" s="161"/>
      <c r="B366" s="162"/>
      <c r="C366" s="343" t="s">
        <v>304</v>
      </c>
      <c r="D366" s="343"/>
      <c r="E366" s="343"/>
      <c r="F366" s="343"/>
      <c r="G366" s="343"/>
      <c r="H366" s="343"/>
      <c r="I366" s="343"/>
      <c r="J366" s="343"/>
      <c r="K366" s="343"/>
      <c r="L366" s="163"/>
      <c r="M366" s="164"/>
      <c r="N366" s="165"/>
      <c r="AO366" s="126" t="s">
        <v>304</v>
      </c>
    </row>
    <row r="367" spans="1:42" customFormat="1" ht="16.5" x14ac:dyDescent="0.3">
      <c r="A367" s="166"/>
      <c r="B367" s="128"/>
      <c r="C367" s="325" t="s">
        <v>305</v>
      </c>
      <c r="D367" s="325"/>
      <c r="E367" s="325"/>
      <c r="F367" s="325"/>
      <c r="G367" s="325"/>
      <c r="H367" s="325"/>
      <c r="I367" s="325"/>
      <c r="J367" s="325"/>
      <c r="K367" s="325"/>
      <c r="L367" s="167">
        <v>20535.46</v>
      </c>
      <c r="M367" s="168"/>
      <c r="N367" s="169">
        <v>318655</v>
      </c>
      <c r="O367" s="180"/>
      <c r="P367" s="180"/>
      <c r="Q367" s="180"/>
      <c r="AO367" s="126"/>
      <c r="AP367" s="87" t="s">
        <v>305</v>
      </c>
    </row>
    <row r="368" spans="1:42" customFormat="1" ht="16.5" x14ac:dyDescent="0.3">
      <c r="A368" s="166"/>
      <c r="B368" s="128"/>
      <c r="C368" s="325" t="s">
        <v>306</v>
      </c>
      <c r="D368" s="325"/>
      <c r="E368" s="325"/>
      <c r="F368" s="325"/>
      <c r="G368" s="325"/>
      <c r="H368" s="325"/>
      <c r="I368" s="325"/>
      <c r="J368" s="325"/>
      <c r="K368" s="325"/>
      <c r="L368" s="170"/>
      <c r="M368" s="168"/>
      <c r="N368" s="171"/>
      <c r="O368" s="180"/>
      <c r="P368" s="180"/>
      <c r="Q368" s="180"/>
      <c r="AO368" s="126"/>
      <c r="AP368" s="87" t="s">
        <v>306</v>
      </c>
    </row>
    <row r="369" spans="1:42" customFormat="1" ht="16.5" x14ac:dyDescent="0.3">
      <c r="A369" s="166"/>
      <c r="B369" s="128"/>
      <c r="C369" s="325" t="s">
        <v>307</v>
      </c>
      <c r="D369" s="325"/>
      <c r="E369" s="325"/>
      <c r="F369" s="325"/>
      <c r="G369" s="325"/>
      <c r="H369" s="325"/>
      <c r="I369" s="325"/>
      <c r="J369" s="325"/>
      <c r="K369" s="325"/>
      <c r="L369" s="167">
        <v>2421.29</v>
      </c>
      <c r="M369" s="168"/>
      <c r="N369" s="169">
        <v>144261</v>
      </c>
      <c r="O369" s="180"/>
      <c r="P369" s="180"/>
      <c r="Q369" s="180"/>
      <c r="AO369" s="126"/>
      <c r="AP369" s="87" t="s">
        <v>307</v>
      </c>
    </row>
    <row r="370" spans="1:42" customFormat="1" ht="16.5" x14ac:dyDescent="0.3">
      <c r="A370" s="166"/>
      <c r="B370" s="128"/>
      <c r="C370" s="325" t="s">
        <v>337</v>
      </c>
      <c r="D370" s="325"/>
      <c r="E370" s="325"/>
      <c r="F370" s="325"/>
      <c r="G370" s="325"/>
      <c r="H370" s="325"/>
      <c r="I370" s="325"/>
      <c r="J370" s="325"/>
      <c r="K370" s="325"/>
      <c r="L370" s="167">
        <v>1785.73</v>
      </c>
      <c r="M370" s="168"/>
      <c r="N370" s="169">
        <v>27928</v>
      </c>
      <c r="O370" s="180"/>
      <c r="P370" s="180"/>
      <c r="Q370" s="180"/>
      <c r="AO370" s="126"/>
      <c r="AP370" s="87" t="s">
        <v>337</v>
      </c>
    </row>
    <row r="371" spans="1:42" customFormat="1" ht="16.5" x14ac:dyDescent="0.3">
      <c r="A371" s="166"/>
      <c r="B371" s="128"/>
      <c r="C371" s="325" t="s">
        <v>338</v>
      </c>
      <c r="D371" s="325"/>
      <c r="E371" s="325"/>
      <c r="F371" s="325"/>
      <c r="G371" s="325"/>
      <c r="H371" s="325"/>
      <c r="I371" s="325"/>
      <c r="J371" s="325"/>
      <c r="K371" s="325"/>
      <c r="L371" s="172">
        <v>164.43</v>
      </c>
      <c r="M371" s="168"/>
      <c r="N371" s="169">
        <v>9797</v>
      </c>
      <c r="O371" s="180"/>
      <c r="P371" s="180"/>
      <c r="Q371" s="180"/>
      <c r="AO371" s="126"/>
      <c r="AP371" s="87" t="s">
        <v>338</v>
      </c>
    </row>
    <row r="372" spans="1:42" customFormat="1" ht="16.5" x14ac:dyDescent="0.3">
      <c r="A372" s="166"/>
      <c r="B372" s="128"/>
      <c r="C372" s="325" t="s">
        <v>339</v>
      </c>
      <c r="D372" s="325"/>
      <c r="E372" s="325"/>
      <c r="F372" s="325"/>
      <c r="G372" s="325"/>
      <c r="H372" s="325"/>
      <c r="I372" s="325"/>
      <c r="J372" s="325"/>
      <c r="K372" s="325"/>
      <c r="L372" s="167">
        <v>16328.44</v>
      </c>
      <c r="M372" s="168"/>
      <c r="N372" s="169">
        <v>146466</v>
      </c>
      <c r="O372" s="180"/>
      <c r="P372" s="180"/>
      <c r="Q372" s="180"/>
      <c r="AO372" s="126"/>
      <c r="AP372" s="87" t="s">
        <v>339</v>
      </c>
    </row>
    <row r="373" spans="1:42" customFormat="1" ht="16.5" x14ac:dyDescent="0.3">
      <c r="A373" s="166"/>
      <c r="B373" s="128"/>
      <c r="C373" s="325" t="s">
        <v>363</v>
      </c>
      <c r="D373" s="325"/>
      <c r="E373" s="325"/>
      <c r="F373" s="325"/>
      <c r="G373" s="325"/>
      <c r="H373" s="325"/>
      <c r="I373" s="325"/>
      <c r="J373" s="325"/>
      <c r="K373" s="325"/>
      <c r="L373" s="167">
        <v>9101.4500000000007</v>
      </c>
      <c r="M373" s="168"/>
      <c r="N373" s="169">
        <v>81638</v>
      </c>
      <c r="O373" s="180"/>
      <c r="P373" s="180"/>
      <c r="Q373" s="180"/>
      <c r="AO373" s="126"/>
      <c r="AP373" s="87" t="s">
        <v>363</v>
      </c>
    </row>
    <row r="374" spans="1:42" customFormat="1" ht="16.5" x14ac:dyDescent="0.3">
      <c r="A374" s="166"/>
      <c r="B374" s="128"/>
      <c r="C374" s="325" t="s">
        <v>306</v>
      </c>
      <c r="D374" s="325"/>
      <c r="E374" s="325"/>
      <c r="F374" s="325"/>
      <c r="G374" s="325"/>
      <c r="H374" s="325"/>
      <c r="I374" s="325"/>
      <c r="J374" s="325"/>
      <c r="K374" s="325"/>
      <c r="L374" s="170"/>
      <c r="M374" s="168"/>
      <c r="N374" s="171"/>
      <c r="O374" s="180"/>
      <c r="P374" s="180"/>
      <c r="Q374" s="180"/>
      <c r="AO374" s="126"/>
      <c r="AP374" s="87" t="s">
        <v>306</v>
      </c>
    </row>
    <row r="375" spans="1:42" customFormat="1" ht="16.5" x14ac:dyDescent="0.3">
      <c r="A375" s="166"/>
      <c r="B375" s="128"/>
      <c r="C375" s="325" t="s">
        <v>344</v>
      </c>
      <c r="D375" s="325"/>
      <c r="E375" s="325"/>
      <c r="F375" s="325"/>
      <c r="G375" s="325"/>
      <c r="H375" s="325"/>
      <c r="I375" s="325"/>
      <c r="J375" s="325"/>
      <c r="K375" s="325"/>
      <c r="L375" s="167">
        <v>9101.4500000000007</v>
      </c>
      <c r="M375" s="168"/>
      <c r="N375" s="169">
        <v>81638</v>
      </c>
      <c r="O375" s="180"/>
      <c r="P375" s="180"/>
      <c r="Q375" s="180"/>
      <c r="AO375" s="126"/>
      <c r="AP375" s="87" t="s">
        <v>344</v>
      </c>
    </row>
    <row r="376" spans="1:42" customFormat="1" ht="16.5" x14ac:dyDescent="0.3">
      <c r="A376" s="166"/>
      <c r="B376" s="128"/>
      <c r="C376" s="325" t="s">
        <v>340</v>
      </c>
      <c r="D376" s="325"/>
      <c r="E376" s="325"/>
      <c r="F376" s="325"/>
      <c r="G376" s="325"/>
      <c r="H376" s="325"/>
      <c r="I376" s="325"/>
      <c r="J376" s="325"/>
      <c r="K376" s="325"/>
      <c r="L376" s="167">
        <v>15388.89</v>
      </c>
      <c r="M376" s="168"/>
      <c r="N376" s="169">
        <v>472648</v>
      </c>
      <c r="O376" s="180"/>
      <c r="P376" s="180"/>
      <c r="Q376" s="180"/>
      <c r="AO376" s="126"/>
      <c r="AP376" s="87" t="s">
        <v>340</v>
      </c>
    </row>
    <row r="377" spans="1:42" customFormat="1" ht="16.5" x14ac:dyDescent="0.3">
      <c r="A377" s="166"/>
      <c r="B377" s="128"/>
      <c r="C377" s="325" t="s">
        <v>306</v>
      </c>
      <c r="D377" s="325"/>
      <c r="E377" s="325"/>
      <c r="F377" s="325"/>
      <c r="G377" s="325"/>
      <c r="H377" s="325"/>
      <c r="I377" s="325"/>
      <c r="J377" s="325"/>
      <c r="K377" s="325"/>
      <c r="L377" s="170"/>
      <c r="M377" s="168"/>
      <c r="N377" s="171"/>
      <c r="O377" s="180"/>
      <c r="P377" s="180"/>
      <c r="Q377" s="180"/>
      <c r="AO377" s="126"/>
      <c r="AP377" s="87" t="s">
        <v>306</v>
      </c>
    </row>
    <row r="378" spans="1:42" customFormat="1" ht="16.5" x14ac:dyDescent="0.3">
      <c r="A378" s="166"/>
      <c r="B378" s="128"/>
      <c r="C378" s="325" t="s">
        <v>341</v>
      </c>
      <c r="D378" s="325"/>
      <c r="E378" s="325"/>
      <c r="F378" s="325"/>
      <c r="G378" s="325"/>
      <c r="H378" s="325"/>
      <c r="I378" s="325"/>
      <c r="J378" s="325"/>
      <c r="K378" s="325"/>
      <c r="L378" s="167">
        <v>2421.29</v>
      </c>
      <c r="M378" s="168"/>
      <c r="N378" s="169">
        <v>144261</v>
      </c>
      <c r="O378" s="180"/>
      <c r="P378" s="180"/>
      <c r="Q378" s="180"/>
      <c r="AO378" s="126"/>
      <c r="AP378" s="87" t="s">
        <v>341</v>
      </c>
    </row>
    <row r="379" spans="1:42" customFormat="1" ht="16.5" x14ac:dyDescent="0.3">
      <c r="A379" s="166"/>
      <c r="B379" s="128"/>
      <c r="C379" s="325" t="s">
        <v>342</v>
      </c>
      <c r="D379" s="325"/>
      <c r="E379" s="325"/>
      <c r="F379" s="325"/>
      <c r="G379" s="325"/>
      <c r="H379" s="325"/>
      <c r="I379" s="325"/>
      <c r="J379" s="325"/>
      <c r="K379" s="325"/>
      <c r="L379" s="167">
        <v>1785.73</v>
      </c>
      <c r="M379" s="168"/>
      <c r="N379" s="169">
        <v>27928</v>
      </c>
      <c r="O379" s="180"/>
      <c r="P379" s="180"/>
      <c r="Q379" s="180"/>
      <c r="AO379" s="126"/>
      <c r="AP379" s="87" t="s">
        <v>342</v>
      </c>
    </row>
    <row r="380" spans="1:42" customFormat="1" ht="16.5" x14ac:dyDescent="0.3">
      <c r="A380" s="166"/>
      <c r="B380" s="128"/>
      <c r="C380" s="325" t="s">
        <v>343</v>
      </c>
      <c r="D380" s="325"/>
      <c r="E380" s="325"/>
      <c r="F380" s="325"/>
      <c r="G380" s="325"/>
      <c r="H380" s="325"/>
      <c r="I380" s="325"/>
      <c r="J380" s="325"/>
      <c r="K380" s="325"/>
      <c r="L380" s="172">
        <v>164.43</v>
      </c>
      <c r="M380" s="168"/>
      <c r="N380" s="169">
        <v>9797</v>
      </c>
      <c r="O380" s="180"/>
      <c r="P380" s="180"/>
      <c r="Q380" s="180"/>
      <c r="AO380" s="126"/>
      <c r="AP380" s="87" t="s">
        <v>343</v>
      </c>
    </row>
    <row r="381" spans="1:42" customFormat="1" ht="16.5" x14ac:dyDescent="0.3">
      <c r="A381" s="166"/>
      <c r="B381" s="128"/>
      <c r="C381" s="325" t="s">
        <v>344</v>
      </c>
      <c r="D381" s="325"/>
      <c r="E381" s="325"/>
      <c r="F381" s="325"/>
      <c r="G381" s="325"/>
      <c r="H381" s="325"/>
      <c r="I381" s="325"/>
      <c r="J381" s="325"/>
      <c r="K381" s="325"/>
      <c r="L381" s="167">
        <v>7226.99</v>
      </c>
      <c r="M381" s="168"/>
      <c r="N381" s="169">
        <v>64828</v>
      </c>
      <c r="O381" s="180"/>
      <c r="P381" s="180"/>
      <c r="Q381" s="180"/>
      <c r="AO381" s="126"/>
      <c r="AP381" s="87" t="s">
        <v>344</v>
      </c>
    </row>
    <row r="382" spans="1:42" customFormat="1" ht="16.5" x14ac:dyDescent="0.3">
      <c r="A382" s="166"/>
      <c r="B382" s="128"/>
      <c r="C382" s="325" t="s">
        <v>345</v>
      </c>
      <c r="D382" s="325"/>
      <c r="E382" s="325"/>
      <c r="F382" s="325"/>
      <c r="G382" s="325"/>
      <c r="H382" s="325"/>
      <c r="I382" s="325"/>
      <c r="J382" s="325"/>
      <c r="K382" s="325"/>
      <c r="L382" s="167">
        <v>2636.68</v>
      </c>
      <c r="M382" s="168"/>
      <c r="N382" s="169">
        <v>157095</v>
      </c>
      <c r="O382" s="180"/>
      <c r="P382" s="180"/>
      <c r="Q382" s="180"/>
      <c r="AO382" s="126"/>
      <c r="AP382" s="87" t="s">
        <v>345</v>
      </c>
    </row>
    <row r="383" spans="1:42" customFormat="1" ht="16.5" x14ac:dyDescent="0.3">
      <c r="A383" s="166"/>
      <c r="B383" s="128"/>
      <c r="C383" s="325" t="s">
        <v>346</v>
      </c>
      <c r="D383" s="325"/>
      <c r="E383" s="325"/>
      <c r="F383" s="325"/>
      <c r="G383" s="325"/>
      <c r="H383" s="325"/>
      <c r="I383" s="325"/>
      <c r="J383" s="325"/>
      <c r="K383" s="325"/>
      <c r="L383" s="167">
        <v>1318.2</v>
      </c>
      <c r="M383" s="168"/>
      <c r="N383" s="169">
        <v>78536</v>
      </c>
      <c r="O383" s="180"/>
      <c r="P383" s="180"/>
      <c r="Q383" s="180"/>
      <c r="AO383" s="126"/>
      <c r="AP383" s="87" t="s">
        <v>346</v>
      </c>
    </row>
    <row r="384" spans="1:42" customFormat="1" ht="16.5" x14ac:dyDescent="0.3">
      <c r="A384" s="166"/>
      <c r="B384" s="128"/>
      <c r="C384" s="325" t="s">
        <v>348</v>
      </c>
      <c r="D384" s="325"/>
      <c r="E384" s="325"/>
      <c r="F384" s="325"/>
      <c r="G384" s="325"/>
      <c r="H384" s="325"/>
      <c r="I384" s="325"/>
      <c r="J384" s="325"/>
      <c r="K384" s="325"/>
      <c r="L384" s="167">
        <v>15843.22</v>
      </c>
      <c r="M384" s="168"/>
      <c r="N384" s="169">
        <v>97595</v>
      </c>
      <c r="O384" s="180"/>
      <c r="P384" s="180"/>
      <c r="Q384" s="180"/>
      <c r="AO384" s="126"/>
      <c r="AP384" s="87" t="s">
        <v>348</v>
      </c>
    </row>
    <row r="385" spans="1:43" customFormat="1" ht="16.5" x14ac:dyDescent="0.3">
      <c r="A385" s="166"/>
      <c r="B385" s="128"/>
      <c r="C385" s="325" t="s">
        <v>308</v>
      </c>
      <c r="D385" s="325"/>
      <c r="E385" s="325"/>
      <c r="F385" s="325"/>
      <c r="G385" s="325"/>
      <c r="H385" s="325"/>
      <c r="I385" s="325"/>
      <c r="J385" s="325"/>
      <c r="K385" s="325"/>
      <c r="L385" s="167">
        <v>2585.7199999999998</v>
      </c>
      <c r="M385" s="168"/>
      <c r="N385" s="169">
        <v>154058</v>
      </c>
      <c r="O385" s="180"/>
      <c r="P385" s="180"/>
      <c r="Q385" s="180"/>
      <c r="AO385" s="126"/>
      <c r="AP385" s="87" t="s">
        <v>308</v>
      </c>
    </row>
    <row r="386" spans="1:43" customFormat="1" ht="16.5" x14ac:dyDescent="0.3">
      <c r="A386" s="166"/>
      <c r="B386" s="128"/>
      <c r="C386" s="325" t="s">
        <v>309</v>
      </c>
      <c r="D386" s="325"/>
      <c r="E386" s="325"/>
      <c r="F386" s="325"/>
      <c r="G386" s="325"/>
      <c r="H386" s="325"/>
      <c r="I386" s="325"/>
      <c r="J386" s="325"/>
      <c r="K386" s="325"/>
      <c r="L386" s="167">
        <v>2636.68</v>
      </c>
      <c r="M386" s="168"/>
      <c r="N386" s="169">
        <v>157095</v>
      </c>
      <c r="O386" s="180"/>
      <c r="P386" s="180"/>
      <c r="Q386" s="180"/>
      <c r="AO386" s="126"/>
      <c r="AP386" s="87" t="s">
        <v>309</v>
      </c>
    </row>
    <row r="387" spans="1:43" customFormat="1" ht="16.5" x14ac:dyDescent="0.3">
      <c r="A387" s="166"/>
      <c r="B387" s="128"/>
      <c r="C387" s="325" t="s">
        <v>310</v>
      </c>
      <c r="D387" s="325"/>
      <c r="E387" s="325"/>
      <c r="F387" s="325"/>
      <c r="G387" s="325"/>
      <c r="H387" s="325"/>
      <c r="I387" s="325"/>
      <c r="J387" s="325"/>
      <c r="K387" s="325"/>
      <c r="L387" s="167">
        <v>1318.2</v>
      </c>
      <c r="M387" s="168"/>
      <c r="N387" s="169">
        <v>78536</v>
      </c>
      <c r="O387" s="180"/>
      <c r="P387" s="180"/>
      <c r="Q387" s="180"/>
      <c r="AO387" s="126"/>
      <c r="AP387" s="87" t="s">
        <v>310</v>
      </c>
    </row>
    <row r="388" spans="1:43" customFormat="1" ht="16.5" x14ac:dyDescent="0.3">
      <c r="A388" s="166"/>
      <c r="B388" s="173"/>
      <c r="C388" s="347" t="s">
        <v>311</v>
      </c>
      <c r="D388" s="347"/>
      <c r="E388" s="347"/>
      <c r="F388" s="347"/>
      <c r="G388" s="347"/>
      <c r="H388" s="347"/>
      <c r="I388" s="347"/>
      <c r="J388" s="347"/>
      <c r="K388" s="347"/>
      <c r="L388" s="174">
        <v>40333.56</v>
      </c>
      <c r="M388" s="175"/>
      <c r="N388" s="176">
        <v>651881</v>
      </c>
      <c r="O388" s="180"/>
      <c r="P388" s="180"/>
      <c r="Q388" s="180"/>
      <c r="AO388" s="126"/>
      <c r="AQ388" s="126" t="s">
        <v>311</v>
      </c>
    </row>
    <row r="389" spans="1:43" customFormat="1" ht="1.5" customHeight="1" x14ac:dyDescent="0.2">
      <c r="B389" s="160"/>
      <c r="C389" s="158"/>
      <c r="D389" s="158"/>
      <c r="E389" s="158"/>
      <c r="F389" s="158"/>
      <c r="G389" s="158"/>
      <c r="H389" s="158"/>
      <c r="I389" s="158"/>
      <c r="J389" s="158"/>
      <c r="K389" s="158"/>
      <c r="L389" s="174"/>
      <c r="M389" s="181"/>
      <c r="N389" s="182"/>
    </row>
    <row r="390" spans="1:43" customFormat="1" ht="26.25" customHeight="1" x14ac:dyDescent="0.2">
      <c r="A390" s="183"/>
      <c r="B390" s="184"/>
      <c r="C390" s="184"/>
      <c r="D390" s="184"/>
      <c r="E390" s="184"/>
      <c r="F390" s="184"/>
      <c r="G390" s="184"/>
      <c r="H390" s="184"/>
      <c r="I390" s="184"/>
      <c r="J390" s="184"/>
      <c r="K390" s="184"/>
      <c r="L390" s="184"/>
      <c r="M390" s="184"/>
      <c r="N390" s="184"/>
    </row>
    <row r="391" spans="1:43" s="107" customFormat="1" ht="12.75" customHeight="1" x14ac:dyDescent="0.2">
      <c r="A391" s="84"/>
      <c r="B391" s="185" t="s">
        <v>312</v>
      </c>
      <c r="C391" s="349" t="s">
        <v>313</v>
      </c>
      <c r="D391" s="349"/>
      <c r="E391" s="349"/>
      <c r="F391" s="349"/>
      <c r="G391" s="349"/>
      <c r="H391" s="349"/>
      <c r="I391" s="349"/>
      <c r="J391" s="349"/>
      <c r="K391" s="349"/>
      <c r="L391" s="349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</row>
    <row r="392" spans="1:43" s="107" customFormat="1" ht="13.5" customHeight="1" x14ac:dyDescent="0.2">
      <c r="A392" s="84"/>
      <c r="B392" s="186"/>
      <c r="C392" s="348" t="s">
        <v>314</v>
      </c>
      <c r="D392" s="348"/>
      <c r="E392" s="348"/>
      <c r="F392" s="348"/>
      <c r="G392" s="348"/>
      <c r="H392" s="348"/>
      <c r="I392" s="348"/>
      <c r="J392" s="348"/>
      <c r="K392" s="348"/>
      <c r="L392" s="348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</row>
    <row r="393" spans="1:43" s="107" customFormat="1" ht="13.5" customHeight="1" x14ac:dyDescent="0.2">
      <c r="A393" s="84"/>
      <c r="B393" s="185" t="s">
        <v>315</v>
      </c>
      <c r="C393" s="349" t="s">
        <v>316</v>
      </c>
      <c r="D393" s="349"/>
      <c r="E393" s="349"/>
      <c r="F393" s="349"/>
      <c r="G393" s="349"/>
      <c r="H393" s="349"/>
      <c r="I393" s="349"/>
      <c r="J393" s="349"/>
      <c r="K393" s="349"/>
      <c r="L393" s="349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</row>
    <row r="394" spans="1:43" s="107" customFormat="1" ht="13.5" customHeight="1" x14ac:dyDescent="0.2">
      <c r="A394" s="84"/>
      <c r="C394" s="348" t="s">
        <v>314</v>
      </c>
      <c r="D394" s="348"/>
      <c r="E394" s="348"/>
      <c r="F394" s="348"/>
      <c r="G394" s="348"/>
      <c r="H394" s="348"/>
      <c r="I394" s="348"/>
      <c r="J394" s="348"/>
      <c r="K394" s="348"/>
      <c r="L394" s="348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</row>
    <row r="395" spans="1:43" customFormat="1" ht="21" customHeight="1" x14ac:dyDescent="0.2"/>
    <row r="396" spans="1:43" customFormat="1" ht="14.25" x14ac:dyDescent="0.2">
      <c r="B396" s="187"/>
      <c r="D396" s="187"/>
      <c r="F396" s="187"/>
    </row>
  </sheetData>
  <mergeCells count="379">
    <mergeCell ref="C377:K377"/>
    <mergeCell ref="C378:K378"/>
    <mergeCell ref="C379:K379"/>
    <mergeCell ref="C380:K380"/>
    <mergeCell ref="C381:K381"/>
    <mergeCell ref="C382:K382"/>
    <mergeCell ref="C394:L394"/>
    <mergeCell ref="C383:K383"/>
    <mergeCell ref="C384:K384"/>
    <mergeCell ref="C385:K385"/>
    <mergeCell ref="C386:K386"/>
    <mergeCell ref="C387:K387"/>
    <mergeCell ref="C388:K388"/>
    <mergeCell ref="C391:L391"/>
    <mergeCell ref="C392:L392"/>
    <mergeCell ref="C393:L393"/>
    <mergeCell ref="C368:K368"/>
    <mergeCell ref="C369:K369"/>
    <mergeCell ref="C370:K370"/>
    <mergeCell ref="C371:K371"/>
    <mergeCell ref="C372:K372"/>
    <mergeCell ref="C373:K373"/>
    <mergeCell ref="C374:K374"/>
    <mergeCell ref="C375:K375"/>
    <mergeCell ref="C376:K376"/>
    <mergeCell ref="C357:E357"/>
    <mergeCell ref="C358:E358"/>
    <mergeCell ref="C359:N359"/>
    <mergeCell ref="C360:E360"/>
    <mergeCell ref="C362:K362"/>
    <mergeCell ref="C363:K363"/>
    <mergeCell ref="C364:K364"/>
    <mergeCell ref="C366:K366"/>
    <mergeCell ref="C367:K367"/>
    <mergeCell ref="C348:K348"/>
    <mergeCell ref="C349:K349"/>
    <mergeCell ref="C350:K350"/>
    <mergeCell ref="C351:K351"/>
    <mergeCell ref="C352:K352"/>
    <mergeCell ref="A353:N353"/>
    <mergeCell ref="C354:E354"/>
    <mergeCell ref="C355:N355"/>
    <mergeCell ref="C356:N356"/>
    <mergeCell ref="C339:K339"/>
    <mergeCell ref="C340:K340"/>
    <mergeCell ref="C341:K341"/>
    <mergeCell ref="C342:K342"/>
    <mergeCell ref="C343:K343"/>
    <mergeCell ref="C344:K344"/>
    <mergeCell ref="C345:K345"/>
    <mergeCell ref="C346:K346"/>
    <mergeCell ref="C347:K347"/>
    <mergeCell ref="C329:E329"/>
    <mergeCell ref="C331:K331"/>
    <mergeCell ref="C332:K332"/>
    <mergeCell ref="C333:K333"/>
    <mergeCell ref="C334:K334"/>
    <mergeCell ref="C335:K335"/>
    <mergeCell ref="C336:K336"/>
    <mergeCell ref="C337:K337"/>
    <mergeCell ref="C338:K338"/>
    <mergeCell ref="C320:E320"/>
    <mergeCell ref="C321:E321"/>
    <mergeCell ref="C322:N322"/>
    <mergeCell ref="C323:E323"/>
    <mergeCell ref="C324:E324"/>
    <mergeCell ref="C325:N325"/>
    <mergeCell ref="C326:E326"/>
    <mergeCell ref="C327:E327"/>
    <mergeCell ref="C328:N328"/>
    <mergeCell ref="C311:E311"/>
    <mergeCell ref="C312:E312"/>
    <mergeCell ref="C313:N313"/>
    <mergeCell ref="C314:E314"/>
    <mergeCell ref="C315:E315"/>
    <mergeCell ref="C316:N316"/>
    <mergeCell ref="C317:E317"/>
    <mergeCell ref="C318:E318"/>
    <mergeCell ref="C319:N319"/>
    <mergeCell ref="C302:E302"/>
    <mergeCell ref="C303:E303"/>
    <mergeCell ref="C304:N304"/>
    <mergeCell ref="C305:E305"/>
    <mergeCell ref="C306:E306"/>
    <mergeCell ref="C307:N307"/>
    <mergeCell ref="C308:E308"/>
    <mergeCell ref="C309:E309"/>
    <mergeCell ref="C310:N310"/>
    <mergeCell ref="C293:E293"/>
    <mergeCell ref="C294:E294"/>
    <mergeCell ref="C295:E295"/>
    <mergeCell ref="A296:N296"/>
    <mergeCell ref="C297:E297"/>
    <mergeCell ref="C298:N298"/>
    <mergeCell ref="C299:E299"/>
    <mergeCell ref="C300:E300"/>
    <mergeCell ref="C301:N301"/>
    <mergeCell ref="C284:E284"/>
    <mergeCell ref="C285:E285"/>
    <mergeCell ref="C286:E286"/>
    <mergeCell ref="C287:E287"/>
    <mergeCell ref="C288:E288"/>
    <mergeCell ref="C289:E289"/>
    <mergeCell ref="C290:E290"/>
    <mergeCell ref="C291:E291"/>
    <mergeCell ref="C292:E292"/>
    <mergeCell ref="C275:E275"/>
    <mergeCell ref="C276:E276"/>
    <mergeCell ref="C277:E277"/>
    <mergeCell ref="C278:E278"/>
    <mergeCell ref="C279:E279"/>
    <mergeCell ref="C280:E280"/>
    <mergeCell ref="C281:E281"/>
    <mergeCell ref="C282:E282"/>
    <mergeCell ref="C283:E283"/>
    <mergeCell ref="C266:E266"/>
    <mergeCell ref="C267:E267"/>
    <mergeCell ref="C268:E268"/>
    <mergeCell ref="C269:E269"/>
    <mergeCell ref="C270:E270"/>
    <mergeCell ref="C271:E271"/>
    <mergeCell ref="C272:E272"/>
    <mergeCell ref="C273:E273"/>
    <mergeCell ref="C274:E274"/>
    <mergeCell ref="C257:E257"/>
    <mergeCell ref="C258:E258"/>
    <mergeCell ref="C259:E259"/>
    <mergeCell ref="C260:E260"/>
    <mergeCell ref="C261:E261"/>
    <mergeCell ref="C262:E262"/>
    <mergeCell ref="C263:E263"/>
    <mergeCell ref="C264:E264"/>
    <mergeCell ref="C265:E265"/>
    <mergeCell ref="C248:E248"/>
    <mergeCell ref="C249:E249"/>
    <mergeCell ref="C250:E250"/>
    <mergeCell ref="C251:E251"/>
    <mergeCell ref="C252:E252"/>
    <mergeCell ref="C253:E253"/>
    <mergeCell ref="C254:E254"/>
    <mergeCell ref="C255:E255"/>
    <mergeCell ref="C256:E256"/>
    <mergeCell ref="C239:E239"/>
    <mergeCell ref="C240:E240"/>
    <mergeCell ref="C241:E241"/>
    <mergeCell ref="C242:E242"/>
    <mergeCell ref="C243:E243"/>
    <mergeCell ref="C244:E244"/>
    <mergeCell ref="C245:E245"/>
    <mergeCell ref="C246:E246"/>
    <mergeCell ref="C247:E247"/>
    <mergeCell ref="C230:E230"/>
    <mergeCell ref="C231:E231"/>
    <mergeCell ref="C232:E232"/>
    <mergeCell ref="C233:E233"/>
    <mergeCell ref="C234:E234"/>
    <mergeCell ref="C235:E235"/>
    <mergeCell ref="C236:E236"/>
    <mergeCell ref="C237:E237"/>
    <mergeCell ref="C238:E238"/>
    <mergeCell ref="C221:E221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0:E220"/>
    <mergeCell ref="C203:E203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194:E194"/>
    <mergeCell ref="C195:E195"/>
    <mergeCell ref="C196:E196"/>
    <mergeCell ref="C197:E197"/>
    <mergeCell ref="C198:E198"/>
    <mergeCell ref="C199:E199"/>
    <mergeCell ref="C200:E200"/>
    <mergeCell ref="C201:E201"/>
    <mergeCell ref="C202:E202"/>
    <mergeCell ref="C185:E185"/>
    <mergeCell ref="C186:E186"/>
    <mergeCell ref="C187:E187"/>
    <mergeCell ref="C188:E188"/>
    <mergeCell ref="C189:E189"/>
    <mergeCell ref="C190:E190"/>
    <mergeCell ref="C191:E191"/>
    <mergeCell ref="C192:E192"/>
    <mergeCell ref="C193:E193"/>
    <mergeCell ref="C176:E176"/>
    <mergeCell ref="C177:E177"/>
    <mergeCell ref="C178:E178"/>
    <mergeCell ref="C179:E179"/>
    <mergeCell ref="C180:E180"/>
    <mergeCell ref="C181:E181"/>
    <mergeCell ref="C182:E182"/>
    <mergeCell ref="C183:E183"/>
    <mergeCell ref="C184:E184"/>
    <mergeCell ref="C167:E167"/>
    <mergeCell ref="C168:E168"/>
    <mergeCell ref="C169:E169"/>
    <mergeCell ref="C170:E170"/>
    <mergeCell ref="C171:E171"/>
    <mergeCell ref="C172:E172"/>
    <mergeCell ref="C173:E173"/>
    <mergeCell ref="C174:E174"/>
    <mergeCell ref="C175:E175"/>
    <mergeCell ref="C158:E158"/>
    <mergeCell ref="C159:E159"/>
    <mergeCell ref="C160:E160"/>
    <mergeCell ref="C161:E161"/>
    <mergeCell ref="C162:E162"/>
    <mergeCell ref="C163:E163"/>
    <mergeCell ref="C164:E164"/>
    <mergeCell ref="C165:E165"/>
    <mergeCell ref="C166:E166"/>
    <mergeCell ref="C133:E133"/>
    <mergeCell ref="C134:E134"/>
    <mergeCell ref="C135:E135"/>
    <mergeCell ref="C136:E136"/>
    <mergeCell ref="C137:E137"/>
    <mergeCell ref="C138:E138"/>
    <mergeCell ref="C155:E155"/>
    <mergeCell ref="C156:E156"/>
    <mergeCell ref="C157:E157"/>
    <mergeCell ref="C127:E127"/>
    <mergeCell ref="C152:E152"/>
    <mergeCell ref="C153:E153"/>
    <mergeCell ref="C154:E154"/>
    <mergeCell ref="C139:E139"/>
    <mergeCell ref="C140:E140"/>
    <mergeCell ref="C141:E141"/>
    <mergeCell ref="C142:E142"/>
    <mergeCell ref="C123:E123"/>
    <mergeCell ref="C125:E125"/>
    <mergeCell ref="C128:E128"/>
    <mergeCell ref="C129:E129"/>
    <mergeCell ref="C143:E143"/>
    <mergeCell ref="C144:E144"/>
    <mergeCell ref="C145:E145"/>
    <mergeCell ref="C146:E146"/>
    <mergeCell ref="C147:E147"/>
    <mergeCell ref="C148:E148"/>
    <mergeCell ref="C149:E149"/>
    <mergeCell ref="C150:E150"/>
    <mergeCell ref="C151:E151"/>
    <mergeCell ref="C130:E130"/>
    <mergeCell ref="C131:E131"/>
    <mergeCell ref="C132:E132"/>
    <mergeCell ref="C113:E113"/>
    <mergeCell ref="C117:E117"/>
    <mergeCell ref="C118:E118"/>
    <mergeCell ref="C119:E119"/>
    <mergeCell ref="C120:E120"/>
    <mergeCell ref="C121:E121"/>
    <mergeCell ref="C122:E122"/>
    <mergeCell ref="C124:E124"/>
    <mergeCell ref="C126:E126"/>
    <mergeCell ref="C114:E114"/>
    <mergeCell ref="C115:E115"/>
    <mergeCell ref="C116:E116"/>
    <mergeCell ref="C101:E101"/>
    <mergeCell ref="C92:E92"/>
    <mergeCell ref="C93:E93"/>
    <mergeCell ref="C97:E97"/>
    <mergeCell ref="C94:N94"/>
    <mergeCell ref="C95:E95"/>
    <mergeCell ref="A96:N96"/>
    <mergeCell ref="C98:N98"/>
    <mergeCell ref="C100:E100"/>
    <mergeCell ref="C111:E111"/>
    <mergeCell ref="C112:E112"/>
    <mergeCell ref="C86:E86"/>
    <mergeCell ref="C88:E88"/>
    <mergeCell ref="C89:E89"/>
    <mergeCell ref="C91:E91"/>
    <mergeCell ref="C80:E80"/>
    <mergeCell ref="C81:E81"/>
    <mergeCell ref="C82:E82"/>
    <mergeCell ref="C83:E83"/>
    <mergeCell ref="C85:E85"/>
    <mergeCell ref="C84:E84"/>
    <mergeCell ref="C87:E87"/>
    <mergeCell ref="C90:E90"/>
    <mergeCell ref="C102:E102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99:E99"/>
    <mergeCell ref="C68:E68"/>
    <mergeCell ref="C71:E71"/>
    <mergeCell ref="C79:N79"/>
    <mergeCell ref="C62:E62"/>
    <mergeCell ref="C63:E63"/>
    <mergeCell ref="C64:E64"/>
    <mergeCell ref="C65:E65"/>
    <mergeCell ref="C66:E66"/>
    <mergeCell ref="C67:E67"/>
    <mergeCell ref="C74:E74"/>
    <mergeCell ref="C75:E75"/>
    <mergeCell ref="C76:E76"/>
    <mergeCell ref="C77:E77"/>
    <mergeCell ref="C78:E78"/>
    <mergeCell ref="C69:E69"/>
    <mergeCell ref="C70:E70"/>
    <mergeCell ref="C72:E72"/>
    <mergeCell ref="C73:E73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3:E53"/>
    <mergeCell ref="C44:E44"/>
    <mergeCell ref="C45:E45"/>
    <mergeCell ref="C46:E46"/>
    <mergeCell ref="C47:E47"/>
    <mergeCell ref="C48:E48"/>
    <mergeCell ref="C49:E49"/>
    <mergeCell ref="C54:N54"/>
    <mergeCell ref="C55:E55"/>
    <mergeCell ref="A40:N40"/>
    <mergeCell ref="C41:E41"/>
    <mergeCell ref="C42:N42"/>
    <mergeCell ref="C43:E43"/>
    <mergeCell ref="C38:E38"/>
    <mergeCell ref="A39:N39"/>
    <mergeCell ref="B24:F24"/>
    <mergeCell ref="L31:M31"/>
    <mergeCell ref="L32:M32"/>
    <mergeCell ref="D10:N10"/>
    <mergeCell ref="A13:N13"/>
    <mergeCell ref="A14:N14"/>
    <mergeCell ref="A16:N16"/>
    <mergeCell ref="A17:N17"/>
    <mergeCell ref="A18:N18"/>
    <mergeCell ref="L33:M33"/>
    <mergeCell ref="A35:A37"/>
    <mergeCell ref="B35:B37"/>
    <mergeCell ref="C35:E37"/>
    <mergeCell ref="F35:F37"/>
    <mergeCell ref="G35:I36"/>
    <mergeCell ref="J35:L36"/>
    <mergeCell ref="M35:M37"/>
    <mergeCell ref="N35:N37"/>
    <mergeCell ref="A4:C4"/>
    <mergeCell ref="K4:N4"/>
    <mergeCell ref="A5:D5"/>
    <mergeCell ref="J5:N5"/>
    <mergeCell ref="A6:D6"/>
    <mergeCell ref="J6:N6"/>
    <mergeCell ref="A20:N20"/>
    <mergeCell ref="A21:N21"/>
    <mergeCell ref="B23:F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topLeftCell="A19" workbookViewId="0">
      <selection activeCell="J11" sqref="J11"/>
    </sheetView>
  </sheetViews>
  <sheetFormatPr defaultColWidth="8" defaultRowHeight="15" x14ac:dyDescent="0.25"/>
  <cols>
    <col min="1" max="1" width="4.625" style="282" customWidth="1"/>
    <col min="2" max="2" width="8" style="282"/>
    <col min="3" max="3" width="27.25" style="282" customWidth="1"/>
    <col min="4" max="6" width="11.875" style="282" customWidth="1"/>
    <col min="7" max="7" width="0.375" style="282" customWidth="1"/>
    <col min="8" max="8" width="18.25" style="282" customWidth="1"/>
    <col min="9" max="9" width="11.75" style="283" customWidth="1"/>
    <col min="10" max="16384" width="8" style="284"/>
  </cols>
  <sheetData>
    <row r="1" spans="1:11" s="218" customFormat="1" x14ac:dyDescent="0.25">
      <c r="A1" s="215"/>
      <c r="B1" s="215"/>
      <c r="C1" s="215"/>
      <c r="D1" s="216"/>
      <c r="E1" s="216"/>
      <c r="F1" s="216"/>
      <c r="G1" s="216"/>
      <c r="H1" s="216"/>
      <c r="I1" s="217"/>
    </row>
    <row r="2" spans="1:11" s="218" customFormat="1" ht="18.75" customHeight="1" x14ac:dyDescent="0.25">
      <c r="A2" s="362" t="s">
        <v>381</v>
      </c>
      <c r="B2" s="362"/>
      <c r="C2" s="362"/>
      <c r="D2" s="362"/>
      <c r="E2" s="362"/>
      <c r="F2" s="362"/>
      <c r="G2" s="362"/>
      <c r="H2" s="362"/>
      <c r="I2" s="362"/>
    </row>
    <row r="3" spans="1:11" s="218" customFormat="1" x14ac:dyDescent="0.25">
      <c r="A3" s="363" t="s">
        <v>628</v>
      </c>
      <c r="B3" s="363"/>
      <c r="C3" s="363"/>
      <c r="D3" s="363"/>
      <c r="E3" s="363"/>
      <c r="F3" s="363"/>
      <c r="G3" s="363"/>
      <c r="H3" s="363"/>
      <c r="I3" s="363"/>
    </row>
    <row r="4" spans="1:11" s="218" customFormat="1" x14ac:dyDescent="0.25">
      <c r="A4" s="219"/>
      <c r="B4" s="220"/>
      <c r="C4" s="220"/>
      <c r="D4" s="215"/>
      <c r="E4" s="215"/>
      <c r="F4" s="215"/>
      <c r="G4" s="215"/>
      <c r="H4" s="220"/>
      <c r="I4" s="219"/>
      <c r="J4" s="221"/>
    </row>
    <row r="5" spans="1:11" s="218" customFormat="1" ht="96" customHeight="1" x14ac:dyDescent="0.25">
      <c r="A5" s="364" t="s">
        <v>382</v>
      </c>
      <c r="B5" s="364"/>
      <c r="C5" s="364"/>
      <c r="D5" s="365" t="s">
        <v>390</v>
      </c>
      <c r="E5" s="366"/>
      <c r="F5" s="366"/>
      <c r="G5" s="366"/>
      <c r="H5" s="366"/>
      <c r="I5" s="366"/>
      <c r="J5" s="222"/>
      <c r="K5" s="223"/>
    </row>
    <row r="6" spans="1:11" s="218" customFormat="1" ht="15" customHeight="1" x14ac:dyDescent="0.25">
      <c r="A6" s="364"/>
      <c r="B6" s="364"/>
      <c r="C6" s="364"/>
      <c r="D6" s="361" t="s">
        <v>629</v>
      </c>
      <c r="E6" s="361"/>
      <c r="F6" s="361"/>
      <c r="G6" s="361"/>
      <c r="H6" s="361"/>
      <c r="I6" s="361"/>
      <c r="J6" s="224"/>
      <c r="K6" s="223"/>
    </row>
    <row r="7" spans="1:11" s="218" customFormat="1" x14ac:dyDescent="0.25">
      <c r="A7" s="364"/>
      <c r="B7" s="364"/>
      <c r="C7" s="364"/>
      <c r="D7" s="367" t="s">
        <v>630</v>
      </c>
      <c r="E7" s="367"/>
      <c r="F7" s="367"/>
      <c r="G7" s="367"/>
      <c r="H7" s="367"/>
      <c r="I7" s="367"/>
      <c r="J7" s="224"/>
      <c r="K7" s="223"/>
    </row>
    <row r="8" spans="1:11" s="218" customFormat="1" x14ac:dyDescent="0.25">
      <c r="A8" s="225"/>
      <c r="B8" s="225"/>
      <c r="C8" s="225"/>
      <c r="D8" s="226"/>
      <c r="E8" s="226"/>
      <c r="F8" s="226"/>
      <c r="G8" s="226"/>
      <c r="H8" s="226"/>
      <c r="I8" s="227"/>
    </row>
    <row r="9" spans="1:11" s="218" customFormat="1" ht="15" customHeight="1" x14ac:dyDescent="0.25">
      <c r="A9" s="364" t="s">
        <v>631</v>
      </c>
      <c r="B9" s="364"/>
      <c r="C9" s="364"/>
      <c r="D9" s="364"/>
      <c r="E9" s="364"/>
      <c r="F9" s="364"/>
      <c r="G9" s="364"/>
      <c r="H9" s="364"/>
      <c r="I9" s="364"/>
    </row>
    <row r="10" spans="1:11" s="218" customFormat="1" x14ac:dyDescent="0.25">
      <c r="A10" s="228"/>
      <c r="B10" s="228"/>
      <c r="C10" s="228"/>
      <c r="D10" s="229"/>
      <c r="E10" s="229"/>
      <c r="F10" s="229"/>
      <c r="G10" s="229"/>
      <c r="H10" s="229"/>
      <c r="I10" s="230"/>
    </row>
    <row r="11" spans="1:11" s="232" customFormat="1" ht="30.75" customHeight="1" x14ac:dyDescent="0.25">
      <c r="A11" s="371" t="s">
        <v>632</v>
      </c>
      <c r="B11" s="371"/>
      <c r="C11" s="371"/>
      <c r="D11" s="371"/>
      <c r="E11" s="371"/>
      <c r="F11" s="371"/>
      <c r="G11" s="371"/>
      <c r="H11" s="371"/>
      <c r="I11" s="371"/>
      <c r="J11" s="231"/>
    </row>
    <row r="12" spans="1:11" s="232" customFormat="1" x14ac:dyDescent="0.25">
      <c r="A12" s="233"/>
      <c r="B12" s="233"/>
      <c r="C12" s="233"/>
      <c r="D12" s="230"/>
      <c r="E12" s="230"/>
      <c r="F12" s="230"/>
      <c r="G12" s="230"/>
      <c r="H12" s="234">
        <f>I26</f>
        <v>321195</v>
      </c>
      <c r="I12" s="235" t="s">
        <v>429</v>
      </c>
      <c r="J12" s="236"/>
    </row>
    <row r="13" spans="1:11" s="238" customFormat="1" ht="64.5" customHeight="1" x14ac:dyDescent="0.25">
      <c r="A13" s="237" t="s">
        <v>217</v>
      </c>
      <c r="B13" s="368" t="s">
        <v>383</v>
      </c>
      <c r="C13" s="369"/>
      <c r="D13" s="368" t="s">
        <v>384</v>
      </c>
      <c r="E13" s="370"/>
      <c r="F13" s="370"/>
      <c r="G13" s="369"/>
      <c r="H13" s="237" t="s">
        <v>633</v>
      </c>
      <c r="I13" s="237" t="s">
        <v>385</v>
      </c>
    </row>
    <row r="14" spans="1:11" s="238" customFormat="1" ht="12.75" customHeight="1" x14ac:dyDescent="0.25">
      <c r="A14" s="239" t="s">
        <v>295</v>
      </c>
      <c r="B14" s="372">
        <v>2</v>
      </c>
      <c r="C14" s="373"/>
      <c r="D14" s="372">
        <v>3</v>
      </c>
      <c r="E14" s="374"/>
      <c r="F14" s="374"/>
      <c r="G14" s="373"/>
      <c r="H14" s="240">
        <v>4</v>
      </c>
      <c r="I14" s="240">
        <v>5</v>
      </c>
    </row>
    <row r="15" spans="1:11" s="238" customFormat="1" ht="96" customHeight="1" x14ac:dyDescent="0.25">
      <c r="A15" s="241" t="s">
        <v>295</v>
      </c>
      <c r="B15" s="375" t="s">
        <v>634</v>
      </c>
      <c r="C15" s="376"/>
      <c r="D15" s="377" t="s">
        <v>635</v>
      </c>
      <c r="E15" s="378"/>
      <c r="F15" s="378"/>
      <c r="G15" s="379"/>
      <c r="H15" s="242" t="s">
        <v>636</v>
      </c>
      <c r="I15" s="243">
        <f>190*1* 1000*0.35*0.4</f>
        <v>26600</v>
      </c>
      <c r="K15" s="244"/>
    </row>
    <row r="16" spans="1:11" s="238" customFormat="1" ht="15.75" customHeight="1" x14ac:dyDescent="0.25">
      <c r="A16" s="245" t="s">
        <v>5</v>
      </c>
      <c r="B16" s="380" t="s">
        <v>637</v>
      </c>
      <c r="C16" s="381"/>
      <c r="D16" s="382"/>
      <c r="E16" s="383"/>
      <c r="F16" s="383"/>
      <c r="G16" s="381"/>
      <c r="H16" s="246"/>
      <c r="I16" s="247"/>
    </row>
    <row r="17" spans="1:43" s="238" customFormat="1" ht="25.5" customHeight="1" x14ac:dyDescent="0.25">
      <c r="A17" s="248" t="s">
        <v>5</v>
      </c>
      <c r="B17" s="384" t="s">
        <v>638</v>
      </c>
      <c r="C17" s="385"/>
      <c r="D17" s="384" t="s">
        <v>639</v>
      </c>
      <c r="E17" s="386"/>
      <c r="F17" s="386"/>
      <c r="G17" s="385"/>
      <c r="H17" s="249"/>
      <c r="I17" s="250"/>
    </row>
    <row r="18" spans="1:43" s="238" customFormat="1" ht="47.25" customHeight="1" x14ac:dyDescent="0.25">
      <c r="A18" s="251" t="s">
        <v>5</v>
      </c>
      <c r="B18" s="387" t="s">
        <v>640</v>
      </c>
      <c r="C18" s="388"/>
      <c r="D18" s="387" t="s">
        <v>641</v>
      </c>
      <c r="E18" s="389"/>
      <c r="F18" s="389"/>
      <c r="G18" s="388"/>
      <c r="H18" s="252"/>
      <c r="I18" s="253"/>
    </row>
    <row r="19" spans="1:43" s="238" customFormat="1" ht="29.25" customHeight="1" x14ac:dyDescent="0.25">
      <c r="A19" s="251" t="s">
        <v>5</v>
      </c>
      <c r="B19" s="387" t="s">
        <v>642</v>
      </c>
      <c r="C19" s="388"/>
      <c r="D19" s="387" t="s">
        <v>643</v>
      </c>
      <c r="E19" s="389"/>
      <c r="F19" s="389"/>
      <c r="G19" s="388"/>
      <c r="H19" s="252"/>
      <c r="I19" s="253"/>
    </row>
    <row r="20" spans="1:43" s="238" customFormat="1" ht="96" customHeight="1" x14ac:dyDescent="0.25">
      <c r="A20" s="241" t="s">
        <v>300</v>
      </c>
      <c r="B20" s="375" t="s">
        <v>634</v>
      </c>
      <c r="C20" s="376"/>
      <c r="D20" s="377" t="s">
        <v>635</v>
      </c>
      <c r="E20" s="378"/>
      <c r="F20" s="378"/>
      <c r="G20" s="379"/>
      <c r="H20" s="242" t="s">
        <v>644</v>
      </c>
      <c r="I20" s="243">
        <f>190*1* 1000*0.35*0.6</f>
        <v>39900</v>
      </c>
      <c r="K20" s="244"/>
    </row>
    <row r="21" spans="1:43" s="238" customFormat="1" ht="15.75" customHeight="1" x14ac:dyDescent="0.25">
      <c r="A21" s="245" t="s">
        <v>5</v>
      </c>
      <c r="B21" s="380" t="s">
        <v>637</v>
      </c>
      <c r="C21" s="381"/>
      <c r="D21" s="382"/>
      <c r="E21" s="383"/>
      <c r="F21" s="383"/>
      <c r="G21" s="381"/>
      <c r="H21" s="246"/>
      <c r="I21" s="247"/>
    </row>
    <row r="22" spans="1:43" s="238" customFormat="1" ht="25.5" customHeight="1" x14ac:dyDescent="0.25">
      <c r="A22" s="248" t="s">
        <v>5</v>
      </c>
      <c r="B22" s="384" t="s">
        <v>645</v>
      </c>
      <c r="C22" s="385"/>
      <c r="D22" s="384" t="s">
        <v>646</v>
      </c>
      <c r="E22" s="386"/>
      <c r="F22" s="386"/>
      <c r="G22" s="385"/>
      <c r="H22" s="249"/>
      <c r="I22" s="250"/>
    </row>
    <row r="23" spans="1:43" s="238" customFormat="1" ht="47.25" customHeight="1" x14ac:dyDescent="0.25">
      <c r="A23" s="251" t="s">
        <v>5</v>
      </c>
      <c r="B23" s="387" t="s">
        <v>640</v>
      </c>
      <c r="C23" s="388"/>
      <c r="D23" s="387" t="s">
        <v>641</v>
      </c>
      <c r="E23" s="389"/>
      <c r="F23" s="389"/>
      <c r="G23" s="388"/>
      <c r="H23" s="252"/>
      <c r="I23" s="253"/>
    </row>
    <row r="24" spans="1:43" s="238" customFormat="1" ht="29.25" customHeight="1" x14ac:dyDescent="0.25">
      <c r="A24" s="251" t="s">
        <v>5</v>
      </c>
      <c r="B24" s="387" t="s">
        <v>642</v>
      </c>
      <c r="C24" s="388"/>
      <c r="D24" s="387" t="s">
        <v>643</v>
      </c>
      <c r="E24" s="389"/>
      <c r="F24" s="389"/>
      <c r="G24" s="388"/>
      <c r="H24" s="252"/>
      <c r="I24" s="253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  <c r="AN24" s="254"/>
      <c r="AO24" s="254"/>
      <c r="AP24" s="254"/>
      <c r="AQ24" s="254"/>
    </row>
    <row r="25" spans="1:43" s="259" customFormat="1" ht="15" customHeight="1" x14ac:dyDescent="0.25">
      <c r="A25" s="255" t="s">
        <v>301</v>
      </c>
      <c r="B25" s="390" t="s">
        <v>647</v>
      </c>
      <c r="C25" s="391"/>
      <c r="D25" s="390"/>
      <c r="E25" s="392"/>
      <c r="F25" s="392"/>
      <c r="G25" s="391"/>
      <c r="H25" s="256"/>
      <c r="I25" s="257">
        <f>I20+I15</f>
        <v>66500</v>
      </c>
      <c r="J25" s="258"/>
      <c r="K25" s="258"/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8"/>
      <c r="AK25" s="258"/>
      <c r="AL25" s="258"/>
      <c r="AM25" s="258"/>
      <c r="AN25" s="258"/>
      <c r="AO25" s="258"/>
      <c r="AP25" s="258"/>
      <c r="AQ25" s="258"/>
    </row>
    <row r="26" spans="1:43" s="259" customFormat="1" ht="15" customHeight="1" x14ac:dyDescent="0.25">
      <c r="A26" s="260" t="s">
        <v>302</v>
      </c>
      <c r="B26" s="355" t="s">
        <v>648</v>
      </c>
      <c r="C26" s="356"/>
      <c r="D26" s="356"/>
      <c r="E26" s="356"/>
      <c r="F26" s="356"/>
      <c r="G26" s="356"/>
      <c r="H26" s="357"/>
      <c r="I26" s="261">
        <f>I25*4.83</f>
        <v>321195</v>
      </c>
      <c r="J26" s="258"/>
      <c r="K26" s="258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8"/>
      <c r="AK26" s="258"/>
      <c r="AL26" s="258"/>
      <c r="AM26" s="258"/>
      <c r="AN26" s="258"/>
      <c r="AO26" s="258"/>
      <c r="AP26" s="258"/>
      <c r="AQ26" s="258"/>
    </row>
    <row r="27" spans="1:43" s="268" customFormat="1" ht="48" customHeight="1" x14ac:dyDescent="0.25">
      <c r="A27" s="262" t="s">
        <v>649</v>
      </c>
      <c r="B27" s="352" t="s">
        <v>650</v>
      </c>
      <c r="C27" s="353"/>
      <c r="D27" s="352" t="s">
        <v>651</v>
      </c>
      <c r="E27" s="354"/>
      <c r="F27" s="354"/>
      <c r="G27" s="353"/>
      <c r="H27" s="263" t="s">
        <v>652</v>
      </c>
      <c r="I27" s="264">
        <f>I26</f>
        <v>321195</v>
      </c>
      <c r="J27" s="265"/>
      <c r="K27" s="266"/>
      <c r="L27" s="266"/>
      <c r="M27" s="266"/>
      <c r="N27" s="266"/>
      <c r="O27" s="266"/>
      <c r="P27" s="266"/>
      <c r="Q27" s="267"/>
      <c r="R27" s="267"/>
      <c r="S27" s="267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7"/>
      <c r="AN27" s="267"/>
      <c r="AO27" s="267"/>
      <c r="AP27" s="267"/>
      <c r="AQ27" s="267"/>
    </row>
    <row r="28" spans="1:43" s="259" customFormat="1" ht="15" customHeight="1" x14ac:dyDescent="0.25">
      <c r="A28" s="260" t="s">
        <v>303</v>
      </c>
      <c r="B28" s="355" t="s">
        <v>653</v>
      </c>
      <c r="C28" s="356"/>
      <c r="D28" s="356"/>
      <c r="E28" s="356"/>
      <c r="F28" s="356"/>
      <c r="G28" s="356"/>
      <c r="H28" s="357"/>
      <c r="I28" s="261"/>
      <c r="J28" s="258"/>
      <c r="K28" s="258"/>
      <c r="L28" s="258"/>
      <c r="M28" s="258"/>
      <c r="N28" s="258"/>
      <c r="O28" s="258"/>
      <c r="P28" s="258"/>
      <c r="Q28" s="258"/>
      <c r="R28" s="258"/>
      <c r="S28" s="258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8"/>
      <c r="AH28" s="258"/>
      <c r="AI28" s="258"/>
      <c r="AJ28" s="258"/>
      <c r="AK28" s="258"/>
      <c r="AL28" s="258"/>
      <c r="AM28" s="258"/>
      <c r="AN28" s="258"/>
      <c r="AO28" s="258"/>
      <c r="AP28" s="258"/>
      <c r="AQ28" s="258"/>
    </row>
    <row r="29" spans="1:43" s="258" customFormat="1" ht="30.75" customHeight="1" x14ac:dyDescent="0.25">
      <c r="A29" s="260" t="s">
        <v>654</v>
      </c>
      <c r="B29" s="358" t="s">
        <v>655</v>
      </c>
      <c r="C29" s="359"/>
      <c r="D29" s="358" t="s">
        <v>656</v>
      </c>
      <c r="E29" s="360"/>
      <c r="F29" s="360"/>
      <c r="G29" s="359"/>
      <c r="H29" s="269" t="s">
        <v>657</v>
      </c>
      <c r="I29" s="270">
        <f>I25/1.19</f>
        <v>55882.352941176476</v>
      </c>
      <c r="J29" s="271"/>
    </row>
    <row r="30" spans="1:43" s="259" customFormat="1" x14ac:dyDescent="0.25">
      <c r="A30" s="272"/>
      <c r="B30" s="272"/>
      <c r="C30" s="272"/>
      <c r="D30" s="272"/>
      <c r="E30" s="272"/>
      <c r="F30" s="272"/>
      <c r="G30" s="272"/>
      <c r="H30" s="272"/>
      <c r="I30" s="273"/>
    </row>
    <row r="31" spans="1:43" s="278" customFormat="1" ht="18" customHeight="1" x14ac:dyDescent="0.25">
      <c r="A31" s="274"/>
      <c r="B31" s="350" t="s">
        <v>312</v>
      </c>
      <c r="C31" s="350"/>
      <c r="D31" s="350"/>
      <c r="E31" s="350"/>
      <c r="F31" s="350"/>
      <c r="G31" s="350"/>
      <c r="H31" s="350"/>
      <c r="I31" s="350"/>
      <c r="J31" s="275"/>
      <c r="K31" s="276"/>
      <c r="L31" s="277"/>
      <c r="M31" s="277"/>
      <c r="N31" s="277"/>
      <c r="O31" s="277"/>
    </row>
    <row r="32" spans="1:43" s="278" customFormat="1" ht="15" customHeight="1" x14ac:dyDescent="0.25">
      <c r="A32" s="274"/>
      <c r="B32" s="350" t="s">
        <v>658</v>
      </c>
      <c r="C32" s="350"/>
      <c r="D32" s="351"/>
      <c r="E32" s="351"/>
      <c r="F32" s="350"/>
      <c r="G32" s="350"/>
      <c r="H32" s="350"/>
      <c r="I32" s="350"/>
      <c r="J32" s="275"/>
      <c r="K32" s="275"/>
      <c r="L32" s="277"/>
      <c r="M32" s="277"/>
      <c r="N32" s="277"/>
      <c r="O32" s="277"/>
    </row>
    <row r="33" spans="1:15" s="278" customFormat="1" x14ac:dyDescent="0.25">
      <c r="A33" s="274"/>
      <c r="B33" s="350"/>
      <c r="C33" s="350"/>
      <c r="D33" s="350"/>
      <c r="E33" s="350"/>
      <c r="F33" s="350"/>
      <c r="G33" s="350"/>
      <c r="H33" s="350"/>
      <c r="I33" s="350"/>
      <c r="J33" s="275"/>
      <c r="K33" s="275"/>
      <c r="L33" s="277"/>
      <c r="M33" s="277"/>
      <c r="N33" s="277"/>
      <c r="O33" s="277"/>
    </row>
    <row r="34" spans="1:15" s="281" customFormat="1" x14ac:dyDescent="0.25">
      <c r="A34" s="279"/>
      <c r="B34" s="279"/>
      <c r="C34" s="279"/>
      <c r="D34" s="279"/>
      <c r="E34" s="279"/>
      <c r="F34" s="279"/>
      <c r="G34" s="279"/>
      <c r="H34" s="279"/>
      <c r="I34" s="280"/>
    </row>
    <row r="35" spans="1:15" s="278" customFormat="1" ht="18" customHeight="1" x14ac:dyDescent="0.25">
      <c r="A35" s="274"/>
      <c r="B35" s="350" t="s">
        <v>315</v>
      </c>
      <c r="C35" s="350"/>
      <c r="D35" s="350"/>
      <c r="E35" s="350"/>
      <c r="F35" s="350"/>
      <c r="G35" s="350"/>
      <c r="H35" s="350"/>
      <c r="I35" s="350"/>
      <c r="J35" s="275"/>
      <c r="K35" s="276"/>
      <c r="L35" s="277"/>
      <c r="M35" s="277"/>
      <c r="N35" s="277"/>
      <c r="O35" s="277"/>
    </row>
    <row r="36" spans="1:15" s="278" customFormat="1" ht="15" customHeight="1" x14ac:dyDescent="0.25">
      <c r="A36" s="274"/>
      <c r="B36" s="350"/>
      <c r="C36" s="350"/>
      <c r="D36" s="351"/>
      <c r="E36" s="351"/>
      <c r="F36" s="350"/>
      <c r="G36" s="350"/>
      <c r="H36" s="350"/>
      <c r="I36" s="350"/>
      <c r="J36" s="275"/>
      <c r="K36" s="275"/>
      <c r="L36" s="277"/>
      <c r="M36" s="277"/>
      <c r="N36" s="277"/>
      <c r="O36" s="277"/>
    </row>
    <row r="37" spans="1:15" s="281" customFormat="1" x14ac:dyDescent="0.25">
      <c r="A37" s="279"/>
      <c r="B37" s="279"/>
      <c r="C37" s="279"/>
      <c r="D37" s="279"/>
      <c r="E37" s="279"/>
      <c r="F37" s="279"/>
      <c r="G37" s="279"/>
      <c r="H37" s="279"/>
      <c r="I37" s="280"/>
    </row>
  </sheetData>
  <mergeCells count="60">
    <mergeCell ref="B18:C18"/>
    <mergeCell ref="D18:G18"/>
    <mergeCell ref="B19:C19"/>
    <mergeCell ref="D19:G19"/>
    <mergeCell ref="B26:H26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15:C15"/>
    <mergeCell ref="D15:G15"/>
    <mergeCell ref="B16:C16"/>
    <mergeCell ref="D16:G16"/>
    <mergeCell ref="B17:C17"/>
    <mergeCell ref="D17:G17"/>
    <mergeCell ref="A9:I9"/>
    <mergeCell ref="B13:C13"/>
    <mergeCell ref="D13:G13"/>
    <mergeCell ref="A11:I11"/>
    <mergeCell ref="B14:C14"/>
    <mergeCell ref="D14:G14"/>
    <mergeCell ref="D6:I6"/>
    <mergeCell ref="A2:I2"/>
    <mergeCell ref="A3:I3"/>
    <mergeCell ref="A5:C7"/>
    <mergeCell ref="D5:I5"/>
    <mergeCell ref="D7:I7"/>
    <mergeCell ref="B27:C27"/>
    <mergeCell ref="D27:G27"/>
    <mergeCell ref="B28:H28"/>
    <mergeCell ref="B29:C29"/>
    <mergeCell ref="D29:G29"/>
    <mergeCell ref="B31:C31"/>
    <mergeCell ref="D31:E31"/>
    <mergeCell ref="F31:G31"/>
    <mergeCell ref="H31:I31"/>
    <mergeCell ref="B32:C32"/>
    <mergeCell ref="D32:E32"/>
    <mergeCell ref="F32:G32"/>
    <mergeCell ref="H32:I32"/>
    <mergeCell ref="B36:C36"/>
    <mergeCell ref="D36:E36"/>
    <mergeCell ref="F36:G36"/>
    <mergeCell ref="H36:I36"/>
    <mergeCell ref="B33:C33"/>
    <mergeCell ref="D33:E33"/>
    <mergeCell ref="F33:G33"/>
    <mergeCell ref="H33:I33"/>
    <mergeCell ref="B35:C35"/>
    <mergeCell ref="D35:E35"/>
    <mergeCell ref="F35:G35"/>
    <mergeCell ref="H35:I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Сводка затрат</vt:lpstr>
      <vt:lpstr>ССР</vt:lpstr>
      <vt:lpstr>ОСР 02-01</vt:lpstr>
      <vt:lpstr>Источники ЦИ</vt:lpstr>
      <vt:lpstr>Цены на ОБ и МАТ</vt:lpstr>
      <vt:lpstr>ЛСР 02-01-01</vt:lpstr>
      <vt:lpstr>ЛСР 02-01-02</vt:lpstr>
      <vt:lpstr>ЛСР 02-01-03</vt:lpstr>
      <vt:lpstr>12-01-01</vt:lpstr>
      <vt:lpstr>Табл.1</vt:lpstr>
      <vt:lpstr>Табл.1!Заголовки_для_печати</vt:lpstr>
      <vt:lpstr>'Источники ЦИ'!Область_печати</vt:lpstr>
      <vt:lpstr>'ЛСР 02-01-01'!Область_печати</vt:lpstr>
      <vt:lpstr>'ОСР 02-01'!Область_печати</vt:lpstr>
      <vt:lpstr>'Сводка затрат'!Область_печати</vt:lpstr>
      <vt:lpstr>ССР!Область_печати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Насоновская Наталья Владимировна</cp:lastModifiedBy>
  <cp:revision>0</cp:revision>
  <cp:lastPrinted>2022-02-10T07:38:11Z</cp:lastPrinted>
  <dcterms:created xsi:type="dcterms:W3CDTF">2022-02-03T13:30:49Z</dcterms:created>
  <dcterms:modified xsi:type="dcterms:W3CDTF">2023-08-31T12:13:36Z</dcterms:modified>
</cp:coreProperties>
</file>